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440" windowHeight="9735" tabRatio="878" activeTab="0"/>
  </bookViews>
  <sheets>
    <sheet name="Водоснабжение" sheetId="1" r:id="rId1"/>
    <sheet name="Водоотведение" sheetId="2" r:id="rId2"/>
    <sheet name="Тех.водоснабжение" sheetId="3" r:id="rId3"/>
    <sheet name="Характеристики вода" sheetId="4" r:id="rId4"/>
    <sheet name="Характеристики водоотведение" sheetId="5" r:id="rId5"/>
  </sheets>
  <definedNames/>
  <calcPr fullCalcOnLoad="1"/>
</workbook>
</file>

<file path=xl/sharedStrings.xml><?xml version="1.0" encoding="utf-8"?>
<sst xmlns="http://schemas.openxmlformats.org/spreadsheetml/2006/main" count="733" uniqueCount="231">
  <si>
    <t>№ п/п</t>
  </si>
  <si>
    <t>Наименование показателя</t>
  </si>
  <si>
    <t>Единица измерения</t>
  </si>
  <si>
    <t>Значение</t>
  </si>
  <si>
    <t>1</t>
  </si>
  <si>
    <t>2</t>
  </si>
  <si>
    <t>2.1</t>
  </si>
  <si>
    <t>3</t>
  </si>
  <si>
    <t>4</t>
  </si>
  <si>
    <t>5</t>
  </si>
  <si>
    <t>6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</si>
  <si>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</si>
  <si>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</si>
  <si>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</si>
  <si>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</si>
  <si>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</si>
  <si>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</si>
  <si>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</si>
  <si>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</si>
  <si>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</si>
  <si>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</si>
  <si>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</si>
  <si>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</si>
  <si>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16.1</t>
  </si>
  <si>
    <t>16.2</t>
  </si>
  <si>
    <t>17</t>
  </si>
  <si>
    <t>18</t>
  </si>
  <si>
    <t>19</t>
  </si>
  <si>
    <t>20</t>
  </si>
  <si>
    <t>x</t>
  </si>
  <si>
    <t>тыс.руб.</t>
  </si>
  <si>
    <t>3.1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</si>
  <si>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</si>
  <si>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</si>
  <si>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</si>
  <si>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</si>
  <si>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</si>
  <si>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</si>
  <si>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</si>
  <si>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3.2</t>
  </si>
  <si>
    <t>3.2.1</t>
  </si>
  <si>
    <t>руб.</t>
  </si>
  <si>
    <t>3.2.2</t>
  </si>
  <si>
    <t>объем приобретенной электрической энергии</t>
  </si>
  <si>
    <t>тыс.кВт*ч</t>
  </si>
  <si>
    <t>3.3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</si>
  <si>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</si>
  <si>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</si>
  <si>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</si>
  <si>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</si>
  <si>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</si>
  <si>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</si>
  <si>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</si>
  <si>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</si>
  <si>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</si>
  <si>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</si>
  <si>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</si>
  <si>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</si>
  <si>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</si>
  <si>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</si>
  <si>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</si>
  <si>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</si>
  <si>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</si>
  <si>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</si>
  <si>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</si>
  <si>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</si>
  <si>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</si>
  <si>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</t>
  </si>
  <si>
    <t>3.5</t>
  </si>
  <si>
    <t>3.6</t>
  </si>
  <si>
    <t>3.7</t>
  </si>
  <si>
    <t>3.8</t>
  </si>
  <si>
    <t>3.8.1</t>
  </si>
  <si>
    <t>3.8.2</t>
  </si>
  <si>
    <t>отчисления на социальные нужды</t>
  </si>
  <si>
    <t>3.9</t>
  </si>
  <si>
    <t>3.9.1</t>
  </si>
  <si>
    <t>3.9.2</t>
  </si>
  <si>
    <t>3.10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</si>
  <si>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</si>
  <si>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</si>
  <si>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</si>
  <si>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</si>
  <si>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</si>
  <si>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3.10.4</t>
  </si>
  <si>
    <t>численность ремонтного персонала на конец отчетного периода</t>
  </si>
  <si>
    <t>чел.</t>
  </si>
  <si>
    <t>3.10.5</t>
  </si>
  <si>
    <t>отчисления на соц. нужды от заработной платы ремонтного персонала</t>
  </si>
  <si>
    <t>3.11</t>
  </si>
  <si>
    <t>тыс.куб.м</t>
  </si>
  <si>
    <t>из подземных водоисточников</t>
  </si>
  <si>
    <t>из поверхностных водоисточников</t>
  </si>
  <si>
    <t>8.1</t>
  </si>
  <si>
    <t>8.2</t>
  </si>
  <si>
    <t>10.1</t>
  </si>
  <si>
    <t>по приборам учета</t>
  </si>
  <si>
    <t>10.2</t>
  </si>
  <si>
    <t>по нормативам потребления</t>
  </si>
  <si>
    <t>%</t>
  </si>
  <si>
    <t>км</t>
  </si>
  <si>
    <t>ед.</t>
  </si>
  <si>
    <t>кВт·ч/куб.м</t>
  </si>
  <si>
    <t>Расход воды на технологические нужды предприятия</t>
  </si>
  <si>
    <t>на очистные сооружения</t>
  </si>
  <si>
    <t>на промывку сетей</t>
  </si>
  <si>
    <t>прочие</t>
  </si>
  <si>
    <t>Комментарии</t>
  </si>
  <si>
    <t>доля потребителей, затронутых ограничениями подачи холодной воды</t>
  </si>
  <si>
    <t>мутность</t>
  </si>
  <si>
    <t>цветность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</si>
  <si>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</si>
  <si>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</si>
  <si>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</si>
  <si>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4.1</t>
  </si>
  <si>
    <t>4.2</t>
  </si>
  <si>
    <t>4.3</t>
  </si>
  <si>
    <t>4.4</t>
  </si>
  <si>
    <t>4.5</t>
  </si>
  <si>
    <t>Добавить запись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</si>
  <si>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</si>
  <si>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ОАО "ПО Водоканал"</t>
  </si>
  <si>
    <t>Вид регулируемой деятельности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</si>
  <si>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</si>
  <si>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</si>
  <si>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</si>
  <si>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 (с учетом мощности)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</si>
  <si>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</si>
  <si>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</si>
  <si>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</si>
  <si>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</si>
  <si>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</si>
  <si>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(управленческие) расходы</t>
  </si>
  <si>
    <t>Ремонт и техническое обслуживание основных производственных средств, в том числе:</t>
  </si>
  <si>
    <t>текущий ремонт основных средств</t>
  </si>
  <si>
    <t>среднемесячная оплата труда рабочего 1 разряда (в случае отсутствия тарифной сетки - средняя оплата труда рабочих)</t>
  </si>
  <si>
    <t>3.10.6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</si>
  <si>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</si>
  <si>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3.12</t>
  </si>
  <si>
    <t>Материальные затраты</t>
  </si>
  <si>
    <t>3.13</t>
  </si>
  <si>
    <t>Проведение АВР</t>
  </si>
  <si>
    <t>3.14</t>
  </si>
  <si>
    <t>Водный налог</t>
  </si>
  <si>
    <t>Валовая прибыль от продажи товаров и услуг по регулируемому виду деятельности (холодное водоснабжение)</t>
  </si>
  <si>
    <t xml:space="preserve">Чистая прибыль по регулируемому виду деятельности, в том числе: </t>
  </si>
  <si>
    <t>5.1</t>
  </si>
  <si>
    <t>чистая прибыль на финансирование мероприятий, предусмотренных инвестиционной программой по развитию системы холодного водоснабжения</t>
  </si>
  <si>
    <t>Изменение стоимости основных фондов</t>
  </si>
  <si>
    <t>6.1</t>
  </si>
  <si>
    <t>стоимость основных фондов на начало отчетного периода</t>
  </si>
  <si>
    <t>6.2</t>
  </si>
  <si>
    <t>стоимость введенных в эксплуатацию основных фондов</t>
  </si>
  <si>
    <t>6.3</t>
  </si>
  <si>
    <t>стоимость выведенных из эксплуатации основных фондов</t>
  </si>
  <si>
    <t>Поднято воды, в том числе:</t>
  </si>
  <si>
    <t>Получено воды со стороны, в том числе: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</si>
  <si>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</si>
  <si>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</si>
  <si>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 (от забора воды), в том числе:</t>
  </si>
  <si>
    <t>11.1</t>
  </si>
  <si>
    <t>нормативные</t>
  </si>
  <si>
    <t>11.2</t>
  </si>
  <si>
    <t>фактические (разница между забором и реализацией)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</si>
  <si>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</si>
  <si>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</si>
  <si>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</si>
  <si>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</si>
  <si>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сеть, в том числе:</t>
  </si>
  <si>
    <t>забор воды</t>
  </si>
  <si>
    <t>очистка</t>
  </si>
  <si>
    <t>транспортировка</t>
  </si>
  <si>
    <t>Расход воды на коммунально-бытовые нужды ОКК</t>
  </si>
  <si>
    <t>18.1</t>
  </si>
  <si>
    <t>18.2</t>
  </si>
  <si>
    <t>18.3</t>
  </si>
  <si>
    <t>Показатель использования производственных объектов (по объему перекачки) по отношению к пиковому дню отчетного года</t>
  </si>
  <si>
    <t>*****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</si>
  <si>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</si>
  <si>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Количество аварий на системах холодного водоснабжения (единиц на км) **</t>
  </si>
  <si>
    <t>Количество случаев подачи холодной воды по графику (менее 24 часов в сутки)</t>
  </si>
  <si>
    <t>Общее количество проведенных проб по следующим показателям:</t>
  </si>
  <si>
    <t>Мутность</t>
  </si>
  <si>
    <t>Цветность</t>
  </si>
  <si>
    <t xml:space="preserve">Хлор остаточный общий, в том числе </t>
  </si>
  <si>
    <t xml:space="preserve">  хлор остаточный связанный</t>
  </si>
  <si>
    <t>3.3.2</t>
  </si>
  <si>
    <t xml:space="preserve">  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</si>
  <si>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</si>
  <si>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</si>
  <si>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</si>
  <si>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</si>
  <si>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</si>
  <si>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</si>
  <si>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</si>
  <si>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</si>
  <si>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</si>
  <si>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</si>
  <si>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в сфере водоснабжения</t>
  </si>
  <si>
    <t>4.6</t>
  </si>
  <si>
    <t>4.7</t>
  </si>
  <si>
    <t>тыс. кВт*ч</t>
  </si>
  <si>
    <t>Реагенты</t>
  </si>
  <si>
    <t>чел</t>
  </si>
  <si>
    <t>Количество аварий на 1 км сетей водоотведения, ед. **</t>
  </si>
  <si>
    <t>Количество засоров на 1 км самотечных сетей, ед.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</si>
  <si>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</si>
  <si>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</si>
  <si>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в сфере водоотведения и очистки сточных вод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</si>
  <si>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</si>
  <si>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</si>
  <si>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Количество использованного реагента, в том числе:</t>
  </si>
  <si>
    <t>Расходы на оплату труда основного производственного персонала</t>
  </si>
  <si>
    <t>Валовая прибыль от продажи товаров и услуг по регулируемому виду деятельности (водоотведение и (или) очистка сточных вод)</t>
  </si>
  <si>
    <t>Чистая прибыль по регулируемому виду деятельности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</si>
  <si>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</si>
  <si>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</si>
  <si>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</si>
  <si>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</si>
  <si>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</si>
  <si>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</si>
  <si>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</si>
  <si>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</si>
  <si>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</si>
  <si>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Оказание услуг в сфере  водоотведения и очистки сточных вод</t>
  </si>
  <si>
    <t>-</t>
  </si>
  <si>
    <t>****</t>
  </si>
  <si>
    <t>Оказание услуг в сфере водоснабжения чистой питьевой водой</t>
  </si>
  <si>
    <t>за 2011 год</t>
  </si>
  <si>
    <t>Оказание услуг в сфере водоснабжения технической водой</t>
  </si>
  <si>
    <t>ОАО "ПО Водоканал" за 2011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</si>
</sst>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0.0%"/>
    <numFmt numFmtId="180" formatCode="0.0%_);\(0.0%\)"/>
    <numFmt numFmtId="181" formatCode="#,##0_);[Red]\(#,##0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/>
      <right/>
      <top style="thin">
        <color indexed="63"/>
      </top>
      <bottom/>
    </border>
    <border>
      <left style="thin"/>
      <right style="medium">
        <color indexed="63"/>
      </right>
      <top style="thin"/>
      <bottom style="thin"/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/>
      <top style="thin">
        <color indexed="63"/>
      </top>
      <bottom style="thin"/>
    </border>
    <border>
      <left style="thin">
        <color indexed="63"/>
      </left>
      <right/>
      <top style="thin"/>
      <bottom style="thin"/>
    </border>
    <border>
      <left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/>
      <top style="thin"/>
      <bottom style="medium"/>
    </border>
    <border>
      <left style="thin"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 style="thin"/>
      <top style="thin"/>
      <bottom/>
    </border>
    <border>
      <left style="thin"/>
      <right/>
      <top style="thin"/>
      <bottom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/>
      <top/>
      <bottom style="thin">
        <color indexed="63"/>
      </bottom>
    </border>
  </borders>
  <cellStyleXfs count="13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179" fontId="30" fillId="0" borderId="0">
      <alignment vertical="top"/>
      <protection/>
    </xf>
    <xf numFmtId="179" fontId="47" fillId="0" borderId="0">
      <alignment vertical="top"/>
      <protection/>
    </xf>
    <xf numFmtId="180" fontId="47" fillId="2" borderId="0">
      <alignment vertical="top"/>
      <protection/>
    </xf>
    <xf numFmtId="179" fontId="47" fillId="3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3" fontId="26" fillId="0" borderId="0">
      <alignment/>
      <protection locked="0"/>
    </xf>
    <xf numFmtId="174" fontId="26" fillId="0" borderId="0">
      <alignment/>
      <protection locked="0"/>
    </xf>
    <xf numFmtId="173" fontId="26" fillId="0" borderId="0">
      <alignment/>
      <protection locked="0"/>
    </xf>
    <xf numFmtId="174" fontId="26" fillId="0" borderId="0">
      <alignment/>
      <protection locked="0"/>
    </xf>
    <xf numFmtId="175" fontId="26" fillId="0" borderId="0">
      <alignment/>
      <protection locked="0"/>
    </xf>
    <xf numFmtId="172" fontId="26" fillId="0" borderId="1">
      <alignment/>
      <protection locked="0"/>
    </xf>
    <xf numFmtId="172" fontId="27" fillId="0" borderId="0">
      <alignment/>
      <protection locked="0"/>
    </xf>
    <xf numFmtId="172" fontId="27" fillId="0" borderId="0">
      <alignment/>
      <protection locked="0"/>
    </xf>
    <xf numFmtId="172" fontId="26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65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65" fillId="3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5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5" fillId="3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65" fillId="3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65" fillId="3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8" borderId="0" applyNumberFormat="0" applyBorder="0" applyAlignment="0" applyProtection="0"/>
    <xf numFmtId="0" fontId="48" fillId="0" borderId="0" applyNumberFormat="0" applyFill="0" applyBorder="0" applyAlignment="0" applyProtection="0"/>
    <xf numFmtId="169" fontId="2" fillId="0" borderId="2">
      <alignment/>
      <protection locked="0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0" fillId="5" borderId="0" applyNumberFormat="0" applyBorder="0" applyAlignment="0" applyProtection="0"/>
    <xf numFmtId="0" fontId="12" fillId="2" borderId="3" applyNumberFormat="0" applyAlignment="0" applyProtection="0"/>
    <xf numFmtId="0" fontId="17" fillId="39" borderId="4" applyNumberFormat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3" fontId="49" fillId="0" borderId="0" applyFont="0" applyFill="0" applyBorder="0" applyAlignment="0" applyProtection="0"/>
    <xf numFmtId="169" fontId="42" fillId="7" borderId="2">
      <alignment/>
      <protection/>
    </xf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4" fillId="0" borderId="0">
      <alignment vertical="top"/>
      <protection/>
    </xf>
    <xf numFmtId="181" fontId="50" fillId="0" borderId="0">
      <alignment vertical="top"/>
      <protection/>
    </xf>
    <xf numFmtId="171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4" fontId="29" fillId="0" borderId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2" fontId="49" fillId="0" borderId="0" applyFont="0" applyFill="0" applyBorder="0" applyAlignment="0" applyProtection="0"/>
    <xf numFmtId="0" fontId="24" fillId="3" borderId="0" applyNumberFormat="0" applyBorder="0" applyAlignment="0" applyProtection="0"/>
    <xf numFmtId="0" fontId="51" fillId="0" borderId="0">
      <alignment vertical="top"/>
      <protection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181" fontId="52" fillId="0" borderId="0">
      <alignment vertical="top"/>
      <protection/>
    </xf>
    <xf numFmtId="169" fontId="53" fillId="0" borderId="0">
      <alignment/>
      <protection/>
    </xf>
    <xf numFmtId="0" fontId="54" fillId="0" borderId="0" applyNumberFormat="0" applyFill="0" applyBorder="0" applyAlignment="0" applyProtection="0"/>
    <xf numFmtId="0" fontId="10" fillId="8" borderId="3" applyNumberFormat="0" applyAlignment="0" applyProtection="0"/>
    <xf numFmtId="181" fontId="47" fillId="0" borderId="0">
      <alignment vertical="top"/>
      <protection/>
    </xf>
    <xf numFmtId="181" fontId="47" fillId="2" borderId="0">
      <alignment vertical="top"/>
      <protection/>
    </xf>
    <xf numFmtId="185" fontId="47" fillId="3" borderId="0">
      <alignment vertical="top"/>
      <protection/>
    </xf>
    <xf numFmtId="38" fontId="47" fillId="0" borderId="0">
      <alignment vertical="top"/>
      <protection/>
    </xf>
    <xf numFmtId="0" fontId="22" fillId="0" borderId="8" applyNumberFormat="0" applyFill="0" applyAlignment="0" applyProtection="0"/>
    <xf numFmtId="0" fontId="19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25" fillId="0" borderId="0">
      <alignment/>
      <protection/>
    </xf>
    <xf numFmtId="0" fontId="38" fillId="41" borderId="9" applyNumberFormat="0" applyFont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1" fillId="2" borderId="10" applyNumberFormat="0" applyAlignment="0" applyProtection="0"/>
    <xf numFmtId="0" fontId="37" fillId="0" borderId="0" applyNumberFormat="0">
      <alignment horizontal="left"/>
      <protection/>
    </xf>
    <xf numFmtId="4" fontId="55" fillId="40" borderId="10" applyNumberFormat="0" applyProtection="0">
      <alignment vertical="center"/>
    </xf>
    <xf numFmtId="4" fontId="56" fillId="40" borderId="10" applyNumberFormat="0" applyProtection="0">
      <alignment vertical="center"/>
    </xf>
    <xf numFmtId="4" fontId="55" fillId="40" borderId="10" applyNumberFormat="0" applyProtection="0">
      <alignment horizontal="left" vertical="center" indent="1"/>
    </xf>
    <xf numFmtId="4" fontId="55" fillId="40" borderId="10" applyNumberFormat="0" applyProtection="0">
      <alignment horizontal="left" vertical="center" indent="1"/>
    </xf>
    <xf numFmtId="0" fontId="8" fillId="4" borderId="10" applyNumberFormat="0" applyProtection="0">
      <alignment horizontal="left" vertical="center" indent="1"/>
    </xf>
    <xf numFmtId="4" fontId="55" fillId="5" borderId="10" applyNumberFormat="0" applyProtection="0">
      <alignment horizontal="right" vertical="center"/>
    </xf>
    <xf numFmtId="4" fontId="55" fillId="16" borderId="10" applyNumberFormat="0" applyProtection="0">
      <alignment horizontal="right" vertical="center"/>
    </xf>
    <xf numFmtId="4" fontId="55" fillId="36" borderId="10" applyNumberFormat="0" applyProtection="0">
      <alignment horizontal="right" vertical="center"/>
    </xf>
    <xf numFmtId="4" fontId="55" fillId="18" borderId="10" applyNumberFormat="0" applyProtection="0">
      <alignment horizontal="right" vertical="center"/>
    </xf>
    <xf numFmtId="4" fontId="55" fillId="28" borderId="10" applyNumberFormat="0" applyProtection="0">
      <alignment horizontal="right" vertical="center"/>
    </xf>
    <xf numFmtId="4" fontId="55" fillId="38" borderId="10" applyNumberFormat="0" applyProtection="0">
      <alignment horizontal="right" vertical="center"/>
    </xf>
    <xf numFmtId="4" fontId="55" fillId="37" borderId="10" applyNumberFormat="0" applyProtection="0">
      <alignment horizontal="right" vertical="center"/>
    </xf>
    <xf numFmtId="4" fontId="55" fillId="42" borderId="10" applyNumberFormat="0" applyProtection="0">
      <alignment horizontal="right" vertical="center"/>
    </xf>
    <xf numFmtId="4" fontId="55" fillId="17" borderId="10" applyNumberFormat="0" applyProtection="0">
      <alignment horizontal="right" vertical="center"/>
    </xf>
    <xf numFmtId="4" fontId="57" fillId="43" borderId="10" applyNumberFormat="0" applyProtection="0">
      <alignment horizontal="left" vertical="center" indent="1"/>
    </xf>
    <xf numFmtId="4" fontId="55" fillId="44" borderId="11" applyNumberFormat="0" applyProtection="0">
      <alignment horizontal="left" vertical="center" indent="1"/>
    </xf>
    <xf numFmtId="4" fontId="58" fillId="45" borderId="0" applyNumberFormat="0" applyProtection="0">
      <alignment horizontal="left" vertical="center" indent="1"/>
    </xf>
    <xf numFmtId="0" fontId="8" fillId="4" borderId="10" applyNumberFormat="0" applyProtection="0">
      <alignment horizontal="left" vertical="center" indent="1"/>
    </xf>
    <xf numFmtId="4" fontId="55" fillId="44" borderId="10" applyNumberFormat="0" applyProtection="0">
      <alignment horizontal="left" vertical="center" indent="1"/>
    </xf>
    <xf numFmtId="4" fontId="55" fillId="46" borderId="10" applyNumberFormat="0" applyProtection="0">
      <alignment horizontal="left" vertical="center" indent="1"/>
    </xf>
    <xf numFmtId="0" fontId="8" fillId="46" borderId="10" applyNumberFormat="0" applyProtection="0">
      <alignment horizontal="left" vertical="center" indent="1"/>
    </xf>
    <xf numFmtId="0" fontId="8" fillId="46" borderId="10" applyNumberFormat="0" applyProtection="0">
      <alignment horizontal="left" vertical="center" indent="1"/>
    </xf>
    <xf numFmtId="0" fontId="8" fillId="39" borderId="10" applyNumberFormat="0" applyProtection="0">
      <alignment horizontal="left" vertical="center" indent="1"/>
    </xf>
    <xf numFmtId="0" fontId="8" fillId="39" borderId="10" applyNumberFormat="0" applyProtection="0">
      <alignment horizontal="left" vertical="center" indent="1"/>
    </xf>
    <xf numFmtId="0" fontId="8" fillId="2" borderId="10" applyNumberFormat="0" applyProtection="0">
      <alignment horizontal="left" vertical="center" indent="1"/>
    </xf>
    <xf numFmtId="0" fontId="8" fillId="2" borderId="10" applyNumberFormat="0" applyProtection="0">
      <alignment horizontal="left" vertical="center" indent="1"/>
    </xf>
    <xf numFmtId="0" fontId="8" fillId="4" borderId="10" applyNumberFormat="0" applyProtection="0">
      <alignment horizontal="left" vertical="center" indent="1"/>
    </xf>
    <xf numFmtId="0" fontId="8" fillId="4" borderId="10" applyNumberFormat="0" applyProtection="0">
      <alignment horizontal="left" vertical="center" indent="1"/>
    </xf>
    <xf numFmtId="0" fontId="2" fillId="0" borderId="0">
      <alignment/>
      <protection/>
    </xf>
    <xf numFmtId="4" fontId="55" fillId="41" borderId="10" applyNumberFormat="0" applyProtection="0">
      <alignment vertical="center"/>
    </xf>
    <xf numFmtId="4" fontId="56" fillId="41" borderId="10" applyNumberFormat="0" applyProtection="0">
      <alignment vertical="center"/>
    </xf>
    <xf numFmtId="4" fontId="55" fillId="41" borderId="10" applyNumberFormat="0" applyProtection="0">
      <alignment horizontal="left" vertical="center" indent="1"/>
    </xf>
    <xf numFmtId="4" fontId="55" fillId="41" borderId="10" applyNumberFormat="0" applyProtection="0">
      <alignment horizontal="left" vertical="center" indent="1"/>
    </xf>
    <xf numFmtId="4" fontId="55" fillId="44" borderId="10" applyNumberFormat="0" applyProtection="0">
      <alignment horizontal="right" vertical="center"/>
    </xf>
    <xf numFmtId="4" fontId="56" fillId="44" borderId="10" applyNumberFormat="0" applyProtection="0">
      <alignment horizontal="right" vertical="center"/>
    </xf>
    <xf numFmtId="0" fontId="8" fillId="4" borderId="10" applyNumberFormat="0" applyProtection="0">
      <alignment horizontal="left" vertical="center" indent="1"/>
    </xf>
    <xf numFmtId="0" fontId="8" fillId="4" borderId="10" applyNumberFormat="0" applyProtection="0">
      <alignment horizontal="left" vertical="center" indent="1"/>
    </xf>
    <xf numFmtId="0" fontId="59" fillId="0" borderId="0">
      <alignment/>
      <protection/>
    </xf>
    <xf numFmtId="4" fontId="60" fillId="44" borderId="10" applyNumberFormat="0" applyProtection="0">
      <alignment horizontal="right" vertical="center"/>
    </xf>
    <xf numFmtId="0" fontId="25" fillId="0" borderId="0">
      <alignment/>
      <protection/>
    </xf>
    <xf numFmtId="181" fontId="61" fillId="47" borderId="0">
      <alignment horizontal="right" vertical="top"/>
      <protection/>
    </xf>
    <xf numFmtId="0" fontId="18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65" fillId="4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65" fillId="49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65" fillId="5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5" fillId="5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65" fillId="52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65" fillId="5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169" fontId="2" fillId="0" borderId="2">
      <alignment/>
      <protection locked="0"/>
    </xf>
    <xf numFmtId="0" fontId="66" fillId="54" borderId="1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67" fillId="55" borderId="14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68" fillId="55" borderId="1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6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70" fillId="0" borderId="1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71" fillId="0" borderId="1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72" fillId="0" borderId="1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8" applyBorder="0">
      <alignment horizontal="center" vertical="center" wrapText="1"/>
      <protection/>
    </xf>
    <xf numFmtId="169" fontId="42" fillId="7" borderId="2">
      <alignment/>
      <protection/>
    </xf>
    <xf numFmtId="4" fontId="38" fillId="40" borderId="19" applyBorder="0">
      <alignment horizontal="right"/>
      <protection/>
    </xf>
    <xf numFmtId="49" fontId="62" fillId="0" borderId="0" applyBorder="0">
      <alignment vertical="center"/>
      <protection/>
    </xf>
    <xf numFmtId="0" fontId="73" fillId="0" borderId="20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3" fontId="42" fillId="0" borderId="19" applyBorder="0">
      <alignment vertical="center"/>
      <protection/>
    </xf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74" fillId="56" borderId="21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0" fontId="40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165" fontId="3" fillId="3" borderId="19">
      <alignment wrapText="1"/>
      <protection/>
    </xf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5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49" fontId="38" fillId="0" borderId="0" applyBorder="0">
      <alignment vertical="top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38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5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64" fontId="43" fillId="40" borderId="22" applyNumberFormat="0" applyBorder="0" applyAlignment="0">
      <protection locked="0"/>
    </xf>
    <xf numFmtId="0" fontId="7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0" fontId="8" fillId="41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2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5" fillId="0" borderId="0">
      <alignment/>
      <protection/>
    </xf>
    <xf numFmtId="181" fontId="30" fillId="0" borderId="0">
      <alignment vertical="top"/>
      <protection/>
    </xf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0" fontId="8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8" fillId="3" borderId="0" applyBorder="0">
      <alignment horizontal="right"/>
      <protection/>
    </xf>
    <xf numFmtId="4" fontId="38" fillId="3" borderId="0" applyBorder="0">
      <alignment horizontal="right"/>
      <protection/>
    </xf>
    <xf numFmtId="4" fontId="38" fillId="3" borderId="0" applyBorder="0">
      <alignment horizontal="right"/>
      <protection/>
    </xf>
    <xf numFmtId="4" fontId="38" fillId="8" borderId="25" applyBorder="0">
      <alignment horizontal="right"/>
      <protection/>
    </xf>
    <xf numFmtId="4" fontId="38" fillId="3" borderId="19" applyFont="0" applyBorder="0">
      <alignment horizontal="right"/>
      <protection/>
    </xf>
    <xf numFmtId="0" fontId="81" fillId="6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178" fontId="2" fillId="0" borderId="19" applyFont="0" applyFill="0" applyBorder="0" applyProtection="0">
      <alignment horizontal="center" vertical="center"/>
    </xf>
    <xf numFmtId="176" fontId="26" fillId="0" borderId="0">
      <alignment/>
      <protection locked="0"/>
    </xf>
    <xf numFmtId="0" fontId="2" fillId="0" borderId="19" applyBorder="0">
      <alignment horizontal="center" vertical="center" wrapText="1"/>
      <protection/>
    </xf>
  </cellStyleXfs>
  <cellXfs count="112">
    <xf numFmtId="0" fontId="0" fillId="0" borderId="0" xfId="0" applyFont="1" applyAlignment="1">
      <alignment/>
    </xf>
    <xf numFmtId="49" fontId="38" fillId="0" borderId="0" xfId="1131">
      <alignment vertical="top"/>
      <protection/>
    </xf>
    <xf numFmtId="0" fontId="41" fillId="61" borderId="0" xfId="1131" applyNumberFormat="1" applyFont="1" applyFill="1" applyBorder="1" applyAlignment="1" applyProtection="1">
      <alignment horizontal="center" wrapText="1"/>
      <protection/>
    </xf>
    <xf numFmtId="0" fontId="38" fillId="0" borderId="19" xfId="1131" applyNumberFormat="1" applyFont="1" applyFill="1" applyBorder="1" applyAlignment="1" applyProtection="1">
      <alignment horizontal="center" vertical="center" wrapText="1"/>
      <protection/>
    </xf>
    <xf numFmtId="0" fontId="45" fillId="62" borderId="26" xfId="874" applyFont="1" applyFill="1" applyBorder="1" applyAlignment="1" applyProtection="1">
      <alignment vertical="center" wrapText="1"/>
      <protection/>
    </xf>
    <xf numFmtId="0" fontId="45" fillId="62" borderId="26" xfId="875" applyFont="1" applyFill="1" applyBorder="1" applyAlignment="1" applyProtection="1">
      <alignment vertical="center" wrapText="1"/>
      <protection/>
    </xf>
    <xf numFmtId="0" fontId="41" fillId="61" borderId="27" xfId="1131" applyNumberFormat="1" applyFont="1" applyFill="1" applyBorder="1" applyAlignment="1" applyProtection="1">
      <alignment horizontal="center" vertical="center" wrapText="1"/>
      <protection/>
    </xf>
    <xf numFmtId="0" fontId="44" fillId="61" borderId="28" xfId="1131" applyNumberFormat="1" applyFont="1" applyFill="1" applyBorder="1" applyAlignment="1" applyProtection="1">
      <alignment horizontal="center" vertical="center" wrapText="1"/>
      <protection/>
    </xf>
    <xf numFmtId="49" fontId="38" fillId="61" borderId="19" xfId="1131" applyNumberFormat="1" applyFont="1" applyFill="1" applyBorder="1" applyAlignment="1" applyProtection="1">
      <alignment horizontal="left" vertical="center" indent="1"/>
      <protection/>
    </xf>
    <xf numFmtId="2" fontId="38" fillId="63" borderId="29" xfId="1131" applyNumberFormat="1" applyFont="1" applyFill="1" applyBorder="1" applyAlignment="1" applyProtection="1">
      <alignment horizontal="center" vertical="center"/>
      <protection locked="0"/>
    </xf>
    <xf numFmtId="0" fontId="41" fillId="61" borderId="30" xfId="1131" applyNumberFormat="1" applyFont="1" applyFill="1" applyBorder="1" applyAlignment="1" applyProtection="1">
      <alignment horizontal="center" wrapText="1"/>
      <protection/>
    </xf>
    <xf numFmtId="4" fontId="38" fillId="63" borderId="31" xfId="1131" applyNumberFormat="1" applyFont="1" applyFill="1" applyBorder="1" applyAlignment="1" applyProtection="1">
      <alignment horizontal="center" vertical="center"/>
      <protection locked="0"/>
    </xf>
    <xf numFmtId="177" fontId="38" fillId="63" borderId="31" xfId="1131" applyNumberFormat="1" applyFont="1" applyFill="1" applyBorder="1" applyAlignment="1" applyProtection="1">
      <alignment horizontal="center" vertical="center"/>
      <protection locked="0"/>
    </xf>
    <xf numFmtId="4" fontId="38" fillId="3" borderId="31" xfId="1131" applyNumberFormat="1" applyFont="1" applyFill="1" applyBorder="1" applyAlignment="1" applyProtection="1">
      <alignment horizontal="center" vertical="center"/>
      <protection/>
    </xf>
    <xf numFmtId="3" fontId="38" fillId="63" borderId="31" xfId="1131" applyNumberFormat="1" applyFont="1" applyFill="1" applyBorder="1" applyAlignment="1" applyProtection="1">
      <alignment horizontal="center" vertical="center"/>
      <protection locked="0"/>
    </xf>
    <xf numFmtId="0" fontId="38" fillId="61" borderId="32" xfId="1131" applyNumberFormat="1" applyFont="1" applyFill="1" applyBorder="1" applyAlignment="1" applyProtection="1">
      <alignment vertical="center" wrapText="1"/>
      <protection/>
    </xf>
    <xf numFmtId="49" fontId="38" fillId="61" borderId="33" xfId="1131" applyNumberFormat="1" applyFont="1" applyFill="1" applyBorder="1" applyAlignment="1" applyProtection="1">
      <alignment horizontal="left" vertical="center" indent="1"/>
      <protection/>
    </xf>
    <xf numFmtId="49" fontId="38" fillId="61" borderId="34" xfId="1131" applyFont="1" applyFill="1" applyBorder="1" applyAlignment="1" applyProtection="1">
      <alignment horizontal="left" vertical="center" wrapText="1"/>
      <protection/>
    </xf>
    <xf numFmtId="49" fontId="38" fillId="61" borderId="34" xfId="1131" applyFont="1" applyFill="1" applyBorder="1" applyAlignment="1" applyProtection="1">
      <alignment horizontal="center" vertical="center" wrapText="1"/>
      <protection/>
    </xf>
    <xf numFmtId="0" fontId="45" fillId="62" borderId="35" xfId="874" applyFont="1" applyFill="1" applyBorder="1" applyAlignment="1" applyProtection="1">
      <alignment horizontal="left" vertical="center" wrapText="1" indent="1"/>
      <protection/>
    </xf>
    <xf numFmtId="0" fontId="45" fillId="62" borderId="36" xfId="874" applyFont="1" applyFill="1" applyBorder="1" applyAlignment="1" applyProtection="1">
      <alignment vertical="center" wrapText="1"/>
      <protection/>
    </xf>
    <xf numFmtId="49" fontId="38" fillId="61" borderId="37" xfId="1131" applyNumberFormat="1" applyFont="1" applyFill="1" applyBorder="1" applyAlignment="1" applyProtection="1">
      <alignment horizontal="left" vertical="center" indent="1"/>
      <protection/>
    </xf>
    <xf numFmtId="0" fontId="38" fillId="0" borderId="32" xfId="1131" applyNumberFormat="1" applyFont="1" applyFill="1" applyBorder="1" applyAlignment="1" applyProtection="1">
      <alignment horizontal="center" vertical="center" wrapText="1"/>
      <protection/>
    </xf>
    <xf numFmtId="0" fontId="41" fillId="61" borderId="38" xfId="1131" applyNumberFormat="1" applyFont="1" applyFill="1" applyBorder="1" applyAlignment="1" applyProtection="1">
      <alignment horizontal="center" vertical="center" wrapText="1"/>
      <protection/>
    </xf>
    <xf numFmtId="49" fontId="38" fillId="61" borderId="39" xfId="1163" applyNumberFormat="1" applyFont="1" applyFill="1" applyBorder="1" applyAlignment="1" applyProtection="1">
      <alignment horizontal="left" vertical="center" indent="1"/>
      <protection/>
    </xf>
    <xf numFmtId="0" fontId="38" fillId="61" borderId="40" xfId="1163" applyFont="1" applyFill="1" applyBorder="1" applyAlignment="1" applyProtection="1">
      <alignment horizontal="left" vertical="center" wrapText="1"/>
      <protection/>
    </xf>
    <xf numFmtId="0" fontId="38" fillId="61" borderId="40" xfId="1163" applyFont="1" applyFill="1" applyBorder="1" applyAlignment="1" applyProtection="1">
      <alignment horizontal="center" vertical="center" wrapText="1"/>
      <protection/>
    </xf>
    <xf numFmtId="0" fontId="38" fillId="61" borderId="40" xfId="1163" applyFont="1" applyFill="1" applyBorder="1" applyAlignment="1" applyProtection="1">
      <alignment horizontal="left" vertical="center" wrapText="1" indent="1"/>
      <protection/>
    </xf>
    <xf numFmtId="0" fontId="38" fillId="61" borderId="40" xfId="1163" applyFont="1" applyFill="1" applyBorder="1" applyAlignment="1" applyProtection="1">
      <alignment horizontal="left" vertical="center" wrapText="1" indent="2"/>
      <protection/>
    </xf>
    <xf numFmtId="49" fontId="38" fillId="61" borderId="41" xfId="1163" applyNumberFormat="1" applyFont="1" applyFill="1" applyBorder="1" applyAlignment="1" applyProtection="1">
      <alignment horizontal="left" vertical="center" indent="1"/>
      <protection/>
    </xf>
    <xf numFmtId="0" fontId="38" fillId="0" borderId="40" xfId="1163" applyFont="1" applyFill="1" applyBorder="1" applyAlignment="1" applyProtection="1">
      <alignment horizontal="center" vertical="center" wrapText="1"/>
      <protection/>
    </xf>
    <xf numFmtId="0" fontId="38" fillId="61" borderId="40" xfId="1163" applyFont="1" applyFill="1" applyBorder="1" applyAlignment="1" applyProtection="1">
      <alignment horizontal="left" vertical="center" wrapText="1" indent="3"/>
      <protection/>
    </xf>
    <xf numFmtId="0" fontId="38" fillId="61" borderId="40" xfId="1163" applyFont="1" applyFill="1" applyBorder="1" applyAlignment="1" applyProtection="1">
      <alignment vertical="center" wrapText="1"/>
      <protection/>
    </xf>
    <xf numFmtId="49" fontId="38" fillId="61" borderId="42" xfId="1163" applyNumberFormat="1" applyFont="1" applyFill="1" applyBorder="1" applyAlignment="1" applyProtection="1">
      <alignment horizontal="left" vertical="center" indent="1"/>
      <protection/>
    </xf>
    <xf numFmtId="0" fontId="38" fillId="61" borderId="43" xfId="1163" applyFont="1" applyFill="1" applyBorder="1" applyAlignment="1" applyProtection="1">
      <alignment horizontal="left" vertical="center" wrapText="1"/>
      <protection/>
    </xf>
    <xf numFmtId="0" fontId="38" fillId="61" borderId="43" xfId="1163" applyFont="1" applyFill="1" applyBorder="1" applyAlignment="1" applyProtection="1">
      <alignment horizontal="center" vertical="center" wrapText="1"/>
      <protection/>
    </xf>
    <xf numFmtId="0" fontId="38" fillId="63" borderId="19" xfId="1131" applyNumberFormat="1" applyFill="1" applyBorder="1" applyAlignment="1" applyProtection="1">
      <alignment horizontal="left" vertical="center" wrapText="1" indent="1"/>
      <protection locked="0"/>
    </xf>
    <xf numFmtId="49" fontId="38" fillId="40" borderId="44" xfId="1131" applyNumberFormat="1" applyFont="1" applyFill="1" applyBorder="1" applyAlignment="1" applyProtection="1">
      <alignment horizontal="center" vertical="center" wrapText="1"/>
      <protection locked="0"/>
    </xf>
    <xf numFmtId="4" fontId="38" fillId="63" borderId="31" xfId="1131" applyNumberFormat="1" applyFont="1" applyFill="1" applyBorder="1" applyAlignment="1" applyProtection="1">
      <alignment horizontal="center" vertical="center"/>
      <protection locked="0"/>
    </xf>
    <xf numFmtId="3" fontId="38" fillId="63" borderId="31" xfId="1131" applyNumberFormat="1" applyFont="1" applyFill="1" applyBorder="1" applyAlignment="1" applyProtection="1">
      <alignment horizontal="center" vertical="center"/>
      <protection locked="0"/>
    </xf>
    <xf numFmtId="49" fontId="38" fillId="61" borderId="37" xfId="1131" applyNumberFormat="1" applyFont="1" applyFill="1" applyBorder="1" applyAlignment="1" applyProtection="1">
      <alignment horizontal="left" vertical="center" wrapText="1" indent="1"/>
      <protection/>
    </xf>
    <xf numFmtId="0" fontId="38" fillId="61" borderId="32" xfId="1131" applyNumberFormat="1" applyFont="1" applyFill="1" applyBorder="1" applyAlignment="1" applyProtection="1">
      <alignment vertical="center" wrapText="1"/>
      <protection/>
    </xf>
    <xf numFmtId="0" fontId="38" fillId="61" borderId="0" xfId="1161" applyFont="1" applyFill="1" applyBorder="1" applyAlignment="1" applyProtection="1">
      <alignment vertical="center" wrapText="1"/>
      <protection/>
    </xf>
    <xf numFmtId="49" fontId="38" fillId="61" borderId="33" xfId="1164" applyNumberFormat="1" applyFont="1" applyFill="1" applyBorder="1" applyAlignment="1" applyProtection="1">
      <alignment horizontal="left" vertical="center" indent="1"/>
      <protection/>
    </xf>
    <xf numFmtId="0" fontId="38" fillId="61" borderId="45" xfId="1164" applyFont="1" applyFill="1" applyBorder="1" applyAlignment="1" applyProtection="1">
      <alignment vertical="center" wrapText="1"/>
      <protection/>
    </xf>
    <xf numFmtId="165" fontId="38" fillId="63" borderId="46" xfId="1131" applyNumberFormat="1" applyFont="1" applyFill="1" applyBorder="1" applyAlignment="1" applyProtection="1">
      <alignment horizontal="center" vertical="center"/>
      <protection locked="0"/>
    </xf>
    <xf numFmtId="49" fontId="38" fillId="61" borderId="41" xfId="1164" applyNumberFormat="1" applyFont="1" applyFill="1" applyBorder="1" applyAlignment="1" applyProtection="1">
      <alignment horizontal="left" vertical="center" indent="1"/>
      <protection/>
    </xf>
    <xf numFmtId="0" fontId="38" fillId="61" borderId="47" xfId="1164" applyFont="1" applyFill="1" applyBorder="1" applyAlignment="1" applyProtection="1">
      <alignment vertical="center" wrapText="1"/>
      <protection/>
    </xf>
    <xf numFmtId="0" fontId="38" fillId="61" borderId="47" xfId="1164" applyFont="1" applyFill="1" applyBorder="1" applyAlignment="1" applyProtection="1">
      <alignment horizontal="left" vertical="center" wrapText="1" indent="1"/>
      <protection/>
    </xf>
    <xf numFmtId="49" fontId="38" fillId="61" borderId="39" xfId="1164" applyNumberFormat="1" applyFont="1" applyFill="1" applyBorder="1" applyAlignment="1" applyProtection="1">
      <alignment horizontal="left" vertical="center" indent="1"/>
      <protection/>
    </xf>
    <xf numFmtId="0" fontId="38" fillId="61" borderId="19" xfId="1164" applyFont="1" applyFill="1" applyBorder="1" applyAlignment="1" applyProtection="1">
      <alignment horizontal="left" vertical="center" wrapText="1" indent="1"/>
      <protection/>
    </xf>
    <xf numFmtId="49" fontId="38" fillId="61" borderId="42" xfId="1164" applyNumberFormat="1" applyFont="1" applyFill="1" applyBorder="1" applyAlignment="1" applyProtection="1">
      <alignment horizontal="left" vertical="center" indent="1"/>
      <protection/>
    </xf>
    <xf numFmtId="0" fontId="38" fillId="61" borderId="48" xfId="1164" applyFont="1" applyFill="1" applyBorder="1" applyAlignment="1" applyProtection="1">
      <alignment horizontal="left" vertical="center" wrapText="1" indent="1"/>
      <protection/>
    </xf>
    <xf numFmtId="49" fontId="38" fillId="40" borderId="44" xfId="1131" applyNumberFormat="1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Alignment="1">
      <alignment horizontal="right"/>
    </xf>
    <xf numFmtId="0" fontId="41" fillId="61" borderId="0" xfId="1131" applyNumberFormat="1" applyFont="1" applyFill="1" applyBorder="1" applyAlignment="1" applyProtection="1">
      <alignment horizontal="center" wrapText="1"/>
      <protection/>
    </xf>
    <xf numFmtId="0" fontId="38" fillId="61" borderId="27" xfId="1131" applyNumberFormat="1" applyFont="1" applyFill="1" applyBorder="1" applyAlignment="1" applyProtection="1">
      <alignment vertical="center" wrapText="1"/>
      <protection/>
    </xf>
    <xf numFmtId="49" fontId="38" fillId="61" borderId="19" xfId="1131" applyNumberFormat="1" applyFont="1" applyFill="1" applyBorder="1" applyAlignment="1" applyProtection="1">
      <alignment vertical="center" wrapText="1"/>
      <protection/>
    </xf>
    <xf numFmtId="49" fontId="38" fillId="61" borderId="48" xfId="1131" applyNumberFormat="1" applyFont="1" applyFill="1" applyBorder="1" applyAlignment="1" applyProtection="1">
      <alignment horizontal="left" vertical="center" wrapText="1" indent="1"/>
      <protection/>
    </xf>
    <xf numFmtId="3" fontId="38" fillId="63" borderId="29" xfId="1131" applyNumberFormat="1" applyFont="1" applyFill="1" applyBorder="1" applyAlignment="1" applyProtection="1">
      <alignment horizontal="center" vertical="center"/>
      <protection locked="0"/>
    </xf>
    <xf numFmtId="0" fontId="41" fillId="61" borderId="27" xfId="1131" applyNumberFormat="1" applyFont="1" applyFill="1" applyBorder="1" applyAlignment="1" applyProtection="1">
      <alignment horizontal="center" vertical="center" wrapText="1"/>
      <protection/>
    </xf>
    <xf numFmtId="49" fontId="44" fillId="61" borderId="0" xfId="1160" applyFont="1" applyFill="1" applyBorder="1" applyAlignment="1" applyProtection="1">
      <alignment horizontal="center" vertical="center"/>
      <protection/>
    </xf>
    <xf numFmtId="49" fontId="38" fillId="61" borderId="19" xfId="1131" applyNumberFormat="1" applyFont="1" applyFill="1" applyBorder="1" applyAlignment="1" applyProtection="1">
      <alignment horizontal="left" vertical="center" wrapText="1" indent="1"/>
      <protection/>
    </xf>
    <xf numFmtId="49" fontId="38" fillId="61" borderId="49" xfId="1131" applyNumberFormat="1" applyFont="1" applyFill="1" applyBorder="1" applyAlignment="1" applyProtection="1">
      <alignment horizontal="left" vertical="center" wrapText="1" indent="1"/>
      <protection/>
    </xf>
    <xf numFmtId="0" fontId="41" fillId="61" borderId="30" xfId="1131" applyNumberFormat="1" applyFont="1" applyFill="1" applyBorder="1" applyAlignment="1" applyProtection="1">
      <alignment horizontal="center" wrapText="1"/>
      <protection/>
    </xf>
    <xf numFmtId="0" fontId="41" fillId="61" borderId="38" xfId="1131" applyNumberFormat="1" applyFont="1" applyFill="1" applyBorder="1" applyAlignment="1" applyProtection="1">
      <alignment horizontal="center" vertical="center" wrapText="1"/>
      <protection/>
    </xf>
    <xf numFmtId="49" fontId="38" fillId="40" borderId="38" xfId="1131" applyNumberFormat="1" applyFont="1" applyFill="1" applyBorder="1" applyAlignment="1" applyProtection="1">
      <alignment horizontal="center" vertical="center" wrapText="1"/>
      <protection locked="0"/>
    </xf>
    <xf numFmtId="0" fontId="38" fillId="3" borderId="46" xfId="1162" applyFont="1" applyFill="1" applyBorder="1" applyAlignment="1" applyProtection="1">
      <alignment horizontal="center" vertical="center" wrapText="1"/>
      <protection/>
    </xf>
    <xf numFmtId="49" fontId="38" fillId="0" borderId="0" xfId="1131">
      <alignment vertical="top"/>
      <protection/>
    </xf>
    <xf numFmtId="0" fontId="38" fillId="61" borderId="19" xfId="1131" applyNumberFormat="1" applyFont="1" applyFill="1" applyBorder="1" applyAlignment="1" applyProtection="1">
      <alignment horizontal="left" vertical="center" wrapText="1" indent="1"/>
      <protection/>
    </xf>
    <xf numFmtId="0" fontId="41" fillId="61" borderId="0" xfId="1131" applyNumberFormat="1" applyFont="1" applyFill="1" applyBorder="1" applyAlignment="1" applyProtection="1">
      <alignment horizontal="center" wrapText="1"/>
      <protection/>
    </xf>
    <xf numFmtId="49" fontId="38" fillId="61" borderId="0" xfId="1131" applyNumberFormat="1" applyFont="1" applyFill="1" applyBorder="1" applyAlignment="1" applyProtection="1">
      <alignment horizontal="center" vertical="center"/>
      <protection/>
    </xf>
    <xf numFmtId="0" fontId="38" fillId="61" borderId="0" xfId="1131" applyNumberFormat="1" applyFont="1" applyFill="1" applyBorder="1" applyAlignment="1" applyProtection="1">
      <alignment vertical="center" wrapText="1"/>
      <protection/>
    </xf>
    <xf numFmtId="0" fontId="38" fillId="61" borderId="0" xfId="1131" applyNumberFormat="1" applyFont="1" applyFill="1" applyBorder="1" applyAlignment="1" applyProtection="1">
      <alignment horizontal="center" vertical="center" wrapText="1"/>
      <protection/>
    </xf>
    <xf numFmtId="0" fontId="38" fillId="61" borderId="19" xfId="1131" applyNumberFormat="1" applyFont="1" applyFill="1" applyBorder="1" applyAlignment="1" applyProtection="1">
      <alignment horizontal="left" vertical="center" wrapText="1"/>
      <protection/>
    </xf>
    <xf numFmtId="0" fontId="38" fillId="61" borderId="19" xfId="1131" applyNumberFormat="1" applyFont="1" applyFill="1" applyBorder="1" applyAlignment="1" applyProtection="1">
      <alignment horizontal="center" vertical="center" wrapText="1"/>
      <protection/>
    </xf>
    <xf numFmtId="0" fontId="38" fillId="61" borderId="19" xfId="1131" applyNumberFormat="1" applyFont="1" applyFill="1" applyBorder="1" applyAlignment="1" applyProtection="1">
      <alignment horizontal="left" vertical="center" wrapText="1" indent="2"/>
      <protection/>
    </xf>
    <xf numFmtId="0" fontId="38" fillId="0" borderId="19" xfId="1131" applyNumberFormat="1" applyFont="1" applyFill="1" applyBorder="1" applyAlignment="1" applyProtection="1">
      <alignment horizontal="center" vertical="center" wrapText="1"/>
      <protection/>
    </xf>
    <xf numFmtId="0" fontId="45" fillId="62" borderId="26" xfId="874" applyFont="1" applyFill="1" applyBorder="1" applyAlignment="1" applyProtection="1">
      <alignment vertical="center" wrapText="1"/>
      <protection/>
    </xf>
    <xf numFmtId="0" fontId="45" fillId="62" borderId="50" xfId="874" applyFont="1" applyFill="1" applyBorder="1" applyAlignment="1" applyProtection="1">
      <alignment vertical="center" wrapText="1"/>
      <protection/>
    </xf>
    <xf numFmtId="0" fontId="38" fillId="61" borderId="27" xfId="1131" applyNumberFormat="1" applyFont="1" applyFill="1" applyBorder="1" applyAlignment="1" applyProtection="1">
      <alignment vertical="center" wrapText="1"/>
      <protection/>
    </xf>
    <xf numFmtId="0" fontId="38" fillId="0" borderId="27" xfId="1131" applyNumberFormat="1" applyFont="1" applyFill="1" applyBorder="1" applyAlignment="1" applyProtection="1">
      <alignment horizontal="center" vertical="center" wrapText="1"/>
      <protection/>
    </xf>
    <xf numFmtId="0" fontId="38" fillId="61" borderId="0" xfId="1131" applyNumberFormat="1" applyFont="1" applyFill="1" applyBorder="1" applyAlignment="1" applyProtection="1">
      <alignment horizontal="center" vertical="center"/>
      <protection/>
    </xf>
    <xf numFmtId="0" fontId="45" fillId="62" borderId="26" xfId="873" applyFont="1" applyFill="1" applyBorder="1" applyAlignment="1" applyProtection="1">
      <alignment vertical="center" wrapText="1"/>
      <protection/>
    </xf>
    <xf numFmtId="0" fontId="38" fillId="61" borderId="19" xfId="1131" applyNumberFormat="1" applyFont="1" applyFill="1" applyBorder="1" applyAlignment="1" applyProtection="1">
      <alignment horizontal="left" vertical="center" wrapText="1" indent="3"/>
      <protection/>
    </xf>
    <xf numFmtId="4" fontId="38" fillId="63" borderId="29" xfId="1131" applyNumberFormat="1" applyFont="1" applyFill="1" applyBorder="1" applyAlignment="1" applyProtection="1">
      <alignment horizontal="center" vertical="center"/>
      <protection locked="0"/>
    </xf>
    <xf numFmtId="177" fontId="38" fillId="63" borderId="29" xfId="1131" applyNumberFormat="1" applyFont="1" applyFill="1" applyBorder="1" applyAlignment="1" applyProtection="1">
      <alignment horizontal="center" vertical="center"/>
      <protection locked="0"/>
    </xf>
    <xf numFmtId="3" fontId="38" fillId="63" borderId="29" xfId="1131" applyNumberFormat="1" applyFont="1" applyFill="1" applyBorder="1" applyAlignment="1" applyProtection="1">
      <alignment horizontal="center" vertical="center"/>
      <protection locked="0"/>
    </xf>
    <xf numFmtId="0" fontId="44" fillId="61" borderId="28" xfId="1131" applyNumberFormat="1" applyFont="1" applyFill="1" applyBorder="1" applyAlignment="1" applyProtection="1">
      <alignment horizontal="center" vertical="center" wrapText="1"/>
      <protection/>
    </xf>
    <xf numFmtId="0" fontId="38" fillId="3" borderId="29" xfId="1162" applyFont="1" applyFill="1" applyBorder="1" applyAlignment="1" applyProtection="1">
      <alignment horizontal="center" vertical="center" wrapText="1"/>
      <protection/>
    </xf>
    <xf numFmtId="0" fontId="45" fillId="62" borderId="40" xfId="874" applyFont="1" applyFill="1" applyBorder="1" applyAlignment="1" applyProtection="1">
      <alignment horizontal="left" vertical="center" wrapText="1" indent="1"/>
      <protection/>
    </xf>
    <xf numFmtId="49" fontId="38" fillId="61" borderId="27" xfId="1131" applyNumberFormat="1" applyFont="1" applyFill="1" applyBorder="1" applyAlignment="1" applyProtection="1">
      <alignment horizontal="left" vertical="center" indent="1"/>
      <protection/>
    </xf>
    <xf numFmtId="2" fontId="38" fillId="63" borderId="29" xfId="1131" applyNumberFormat="1" applyFont="1" applyFill="1" applyBorder="1" applyAlignment="1" applyProtection="1">
      <alignment horizontal="center" vertical="center"/>
      <protection locked="0"/>
    </xf>
    <xf numFmtId="0" fontId="41" fillId="61" borderId="30" xfId="1131" applyNumberFormat="1" applyFont="1" applyFill="1" applyBorder="1" applyAlignment="1" applyProtection="1">
      <alignment horizontal="center" wrapText="1"/>
      <protection/>
    </xf>
    <xf numFmtId="0" fontId="41" fillId="61" borderId="38" xfId="1131" applyNumberFormat="1" applyFont="1" applyFill="1" applyBorder="1" applyAlignment="1" applyProtection="1">
      <alignment horizontal="center" vertical="center" wrapText="1"/>
      <protection/>
    </xf>
    <xf numFmtId="0" fontId="38" fillId="63" borderId="19" xfId="1131" applyNumberFormat="1" applyFill="1" applyBorder="1" applyAlignment="1" applyProtection="1">
      <alignment horizontal="left" vertical="center" wrapText="1" indent="1"/>
      <protection locked="0"/>
    </xf>
    <xf numFmtId="49" fontId="38" fillId="40" borderId="38" xfId="1131" applyNumberFormat="1" applyFont="1" applyFill="1" applyBorder="1" applyAlignment="1" applyProtection="1">
      <alignment horizontal="center" vertical="center" wrapText="1"/>
      <protection locked="0"/>
    </xf>
    <xf numFmtId="4" fontId="38" fillId="3" borderId="29" xfId="0" applyNumberFormat="1" applyFont="1" applyFill="1" applyBorder="1" applyAlignment="1" applyProtection="1">
      <alignment horizontal="center" vertical="center"/>
      <protection/>
    </xf>
    <xf numFmtId="4" fontId="38" fillId="3" borderId="31" xfId="0" applyNumberFormat="1" applyFont="1" applyFill="1" applyBorder="1" applyAlignment="1" applyProtection="1">
      <alignment horizontal="center" vertical="center"/>
      <protection/>
    </xf>
    <xf numFmtId="177" fontId="38" fillId="3" borderId="31" xfId="0" applyNumberFormat="1" applyFont="1" applyFill="1" applyBorder="1" applyAlignment="1" applyProtection="1">
      <alignment horizontal="center" vertical="center"/>
      <protection/>
    </xf>
    <xf numFmtId="177" fontId="38" fillId="3" borderId="29" xfId="0" applyNumberFormat="1" applyFont="1" applyFill="1" applyBorder="1" applyAlignment="1" applyProtection="1">
      <alignment horizontal="center" vertical="center"/>
      <protection/>
    </xf>
    <xf numFmtId="4" fontId="38" fillId="0" borderId="0" xfId="1131" applyNumberFormat="1">
      <alignment vertical="top"/>
      <protection/>
    </xf>
    <xf numFmtId="3" fontId="38" fillId="3" borderId="31" xfId="0" applyNumberFormat="1" applyFont="1" applyFill="1" applyBorder="1" applyAlignment="1" applyProtection="1">
      <alignment horizontal="center" vertical="center"/>
      <protection/>
    </xf>
    <xf numFmtId="3" fontId="38" fillId="3" borderId="29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0" fontId="41" fillId="61" borderId="27" xfId="1131" applyNumberFormat="1" applyFont="1" applyFill="1" applyBorder="1" applyAlignment="1" applyProtection="1">
      <alignment horizontal="center" vertical="center" wrapText="1"/>
      <protection/>
    </xf>
    <xf numFmtId="49" fontId="38" fillId="61" borderId="19" xfId="1131" applyNumberFormat="1" applyFont="1" applyFill="1" applyBorder="1" applyAlignment="1" applyProtection="1">
      <alignment horizontal="left" vertical="center" indent="1"/>
      <protection/>
    </xf>
    <xf numFmtId="0" fontId="41" fillId="4" borderId="51" xfId="1131" applyNumberFormat="1" applyFont="1" applyFill="1" applyBorder="1" applyAlignment="1" applyProtection="1">
      <alignment horizontal="center" vertical="center" wrapText="1"/>
      <protection/>
    </xf>
    <xf numFmtId="0" fontId="41" fillId="4" borderId="30" xfId="1131" applyNumberFormat="1" applyFont="1" applyFill="1" applyBorder="1" applyAlignment="1" applyProtection="1">
      <alignment horizontal="center" vertical="center" wrapText="1"/>
      <protection/>
    </xf>
    <xf numFmtId="0" fontId="38" fillId="4" borderId="52" xfId="1131" applyNumberFormat="1" applyFont="1" applyFill="1" applyBorder="1" applyAlignment="1" applyProtection="1">
      <alignment horizontal="center" vertical="center" wrapText="1"/>
      <protection/>
    </xf>
    <xf numFmtId="0" fontId="38" fillId="4" borderId="53" xfId="1131" applyNumberFormat="1" applyFont="1" applyFill="1" applyBorder="1" applyAlignment="1" applyProtection="1">
      <alignment horizontal="center" vertical="center" wrapText="1"/>
      <protection/>
    </xf>
    <xf numFmtId="0" fontId="41" fillId="61" borderId="54" xfId="1131" applyNumberFormat="1" applyFont="1" applyFill="1" applyBorder="1" applyAlignment="1" applyProtection="1">
      <alignment horizontal="center" wrapText="1"/>
      <protection/>
    </xf>
  </cellXfs>
  <cellStyles count="1362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Гиперссылка 4" xfId="875"/>
    <cellStyle name="ДАТА" xfId="876"/>
    <cellStyle name="ДАТА 2" xfId="877"/>
    <cellStyle name="ДАТА 3" xfId="878"/>
    <cellStyle name="ДАТА 4" xfId="879"/>
    <cellStyle name="ДАТА 5" xfId="880"/>
    <cellStyle name="ДАТА 6" xfId="881"/>
    <cellStyle name="ДАТА 7" xfId="882"/>
    <cellStyle name="ДАТА 8" xfId="883"/>
    <cellStyle name="ДАТА_1" xfId="884"/>
    <cellStyle name="Currency" xfId="885"/>
    <cellStyle name="Currency [0]" xfId="886"/>
    <cellStyle name="Денежный 2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й заголовок" xfId="1047"/>
    <cellStyle name="Мой заголовок листа" xfId="1048"/>
    <cellStyle name="Мои наименования показателей" xfId="1049"/>
    <cellStyle name="Мои наименования показателей 2" xfId="1050"/>
    <cellStyle name="Мои наименования показателей 2 2" xfId="1051"/>
    <cellStyle name="Мои наименования показателей 2 3" xfId="1052"/>
    <cellStyle name="Мои наименования показателей 2 4" xfId="1053"/>
    <cellStyle name="Мои наименования показателей 2 5" xfId="1054"/>
    <cellStyle name="Мои наименования показателей 2 6" xfId="1055"/>
    <cellStyle name="Мои наименования показателей 2 7" xfId="1056"/>
    <cellStyle name="Мои наименования показателей 2 8" xfId="1057"/>
    <cellStyle name="Мои наименования показателей 2_1" xfId="1058"/>
    <cellStyle name="Мои наименования показателей 3" xfId="1059"/>
    <cellStyle name="Мои наименования показателей 3 2" xfId="1060"/>
    <cellStyle name="Мои наименования показателей 3 3" xfId="1061"/>
    <cellStyle name="Мои наименования показателей 3 4" xfId="1062"/>
    <cellStyle name="Мои наименования показателей 3 5" xfId="1063"/>
    <cellStyle name="Мои наименования показателей 3 6" xfId="1064"/>
    <cellStyle name="Мои наименования показателей 3 7" xfId="1065"/>
    <cellStyle name="Мои наименования показателей 3 8" xfId="1066"/>
    <cellStyle name="Мои наименования показателей 3_1" xfId="1067"/>
    <cellStyle name="Мои наименования показателей 4" xfId="1068"/>
    <cellStyle name="Мои наименования показателей 4 2" xfId="1069"/>
    <cellStyle name="Мои наименования показателей 4 3" xfId="1070"/>
    <cellStyle name="Мои наименования показателей 4 4" xfId="1071"/>
    <cellStyle name="Мои наименования показателей 4 5" xfId="1072"/>
    <cellStyle name="Мои наименования показателей 4 6" xfId="1073"/>
    <cellStyle name="Мои наименования показателей 4 7" xfId="1074"/>
    <cellStyle name="Мои наименования показателей 4 8" xfId="1075"/>
    <cellStyle name="Мои наименования показателей 4_1" xfId="1076"/>
    <cellStyle name="Мои наименования показателей 5" xfId="1077"/>
    <cellStyle name="Мои наименования показателей 5 2" xfId="1078"/>
    <cellStyle name="Мои наименования показателей 5 3" xfId="1079"/>
    <cellStyle name="Мои наименования показателей 5 4" xfId="1080"/>
    <cellStyle name="Мои наименования показателей 5 5" xfId="1081"/>
    <cellStyle name="Мои наименования показателей 5 6" xfId="1082"/>
    <cellStyle name="Мои наименования показателей 5 7" xfId="1083"/>
    <cellStyle name="Мои наименования показателей 5 8" xfId="1084"/>
    <cellStyle name="Мои наименования показателей 5_1" xfId="1085"/>
    <cellStyle name="Мои наименования показателей 6" xfId="1086"/>
    <cellStyle name="Мои наименования показателей 6 2" xfId="1087"/>
    <cellStyle name="Мои наименования показателей 6_46EE.2011(v1.0)" xfId="1088"/>
    <cellStyle name="Мои наименования показателей 7" xfId="1089"/>
    <cellStyle name="Мои наименования показателей 7 2" xfId="1090"/>
    <cellStyle name="Мои наименования показателей 7_46EE.2011(v1.0)" xfId="1091"/>
    <cellStyle name="Мои наименования показателей 8" xfId="1092"/>
    <cellStyle name="Мои наименования показателей 8 2" xfId="1093"/>
    <cellStyle name="Мои наименования показателей 8_46EE.2011(v1.0)" xfId="1094"/>
    <cellStyle name="Мои наименования показателей_46TE.RT(v1.0)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11 2" xfId="1133"/>
    <cellStyle name="Обычный 2" xfId="1134"/>
    <cellStyle name="Обычный 2 2" xfId="1135"/>
    <cellStyle name="Обычный 2 2 2" xfId="1136"/>
    <cellStyle name="Обычный 2 2_46EE.2011(v1.0)" xfId="1137"/>
    <cellStyle name="Обычный 2 3" xfId="1138"/>
    <cellStyle name="Обычный 2 3 2" xfId="1139"/>
    <cellStyle name="Обычный 2 3_46EE.2011(v1.0)" xfId="1140"/>
    <cellStyle name="Обычный 2 4" xfId="1141"/>
    <cellStyle name="Обычный 2 4 2" xfId="1142"/>
    <cellStyle name="Обычный 2 4_46EE.2011(v1.0)" xfId="1143"/>
    <cellStyle name="Обычный 2 5" xfId="1144"/>
    <cellStyle name="Обычный 2 5 2" xfId="1145"/>
    <cellStyle name="Обычный 2 5_46EE.2011(v1.0)" xfId="1146"/>
    <cellStyle name="Обычный 2 6" xfId="1147"/>
    <cellStyle name="Обычный 2 6 2" xfId="1148"/>
    <cellStyle name="Обычный 2 6_46EE.2011(v1.0)" xfId="1149"/>
    <cellStyle name="Обычный 2_1" xfId="1150"/>
    <cellStyle name="Обычный 3" xfId="1151"/>
    <cellStyle name="Обычный 4" xfId="1152"/>
    <cellStyle name="Обычный 4 2" xfId="1153"/>
    <cellStyle name="Обычный 4_EE.20.MET.SVOD.2.73_v0.1" xfId="1154"/>
    <cellStyle name="Обычный 5" xfId="1155"/>
    <cellStyle name="Обычный 6" xfId="1156"/>
    <cellStyle name="Обычный 7" xfId="1157"/>
    <cellStyle name="Обычный 8" xfId="1158"/>
    <cellStyle name="Обычный 9" xfId="1159"/>
    <cellStyle name="Обычный_EE.RGEN.2.73 (17.11.2009)" xfId="1160"/>
    <cellStyle name="Обычный_Forma_5_Книга2" xfId="1161"/>
    <cellStyle name="Обычный_ЖКУ_проект3" xfId="1162"/>
    <cellStyle name="Обычный_ХВС показатели" xfId="1163"/>
    <cellStyle name="Обычный_ХВС характеристики" xfId="1164"/>
    <cellStyle name="Плохой" xfId="1165"/>
    <cellStyle name="Плохой 2" xfId="1166"/>
    <cellStyle name="Плохой 2 2" xfId="1167"/>
    <cellStyle name="Плохой 3" xfId="1168"/>
    <cellStyle name="Плохой 3 2" xfId="1169"/>
    <cellStyle name="Плохой 4" xfId="1170"/>
    <cellStyle name="Плохой 4 2" xfId="1171"/>
    <cellStyle name="Плохой 5" xfId="1172"/>
    <cellStyle name="Плохой 5 2" xfId="1173"/>
    <cellStyle name="Плохой 6" xfId="1174"/>
    <cellStyle name="Плохой 6 2" xfId="1175"/>
    <cellStyle name="Плохой 7" xfId="1176"/>
    <cellStyle name="Плохой 7 2" xfId="1177"/>
    <cellStyle name="Плохой 8" xfId="1178"/>
    <cellStyle name="Плохой 8 2" xfId="1179"/>
    <cellStyle name="Плохой 9" xfId="1180"/>
    <cellStyle name="Плохой 9 2" xfId="1181"/>
    <cellStyle name="По центру с переносом" xfId="1182"/>
    <cellStyle name="По ширине с переносом" xfId="1183"/>
    <cellStyle name="Поле ввода" xfId="1184"/>
    <cellStyle name="Пояснение" xfId="1185"/>
    <cellStyle name="Пояснение 2" xfId="1186"/>
    <cellStyle name="Пояснение 2 2" xfId="1187"/>
    <cellStyle name="Пояснение 3" xfId="1188"/>
    <cellStyle name="Пояснение 3 2" xfId="1189"/>
    <cellStyle name="Пояснение 4" xfId="1190"/>
    <cellStyle name="Пояснение 4 2" xfId="1191"/>
    <cellStyle name="Пояснение 5" xfId="1192"/>
    <cellStyle name="Пояснение 5 2" xfId="1193"/>
    <cellStyle name="Пояснение 6" xfId="1194"/>
    <cellStyle name="Пояснение 6 2" xfId="1195"/>
    <cellStyle name="Пояснение 7" xfId="1196"/>
    <cellStyle name="Пояснение 7 2" xfId="1197"/>
    <cellStyle name="Пояснение 8" xfId="1198"/>
    <cellStyle name="Пояснение 8 2" xfId="1199"/>
    <cellStyle name="Пояснение 9" xfId="1200"/>
    <cellStyle name="Пояснение 9 2" xfId="1201"/>
    <cellStyle name="Примечание" xfId="1202"/>
    <cellStyle name="Примечание 10" xfId="1203"/>
    <cellStyle name="Примечание 10 2" xfId="1204"/>
    <cellStyle name="Примечание 10_46EE.2011(v1.0)" xfId="1205"/>
    <cellStyle name="Примечание 11" xfId="1206"/>
    <cellStyle name="Примечание 11 2" xfId="1207"/>
    <cellStyle name="Примечание 11_46EE.2011(v1.0)" xfId="1208"/>
    <cellStyle name="Примечание 12" xfId="1209"/>
    <cellStyle name="Примечание 12 2" xfId="1210"/>
    <cellStyle name="Примечание 12_46EE.2011(v1.0)" xfId="1211"/>
    <cellStyle name="Примечание 13" xfId="1212"/>
    <cellStyle name="Примечание 14" xfId="1213"/>
    <cellStyle name="Примечание 15" xfId="1214"/>
    <cellStyle name="Примечание 16" xfId="1215"/>
    <cellStyle name="Примечание 17" xfId="1216"/>
    <cellStyle name="Примечание 18" xfId="1217"/>
    <cellStyle name="Примечание 19" xfId="1218"/>
    <cellStyle name="Примечание 2" xfId="1219"/>
    <cellStyle name="Примечание 2 2" xfId="1220"/>
    <cellStyle name="Примечание 2 3" xfId="1221"/>
    <cellStyle name="Примечание 2 4" xfId="1222"/>
    <cellStyle name="Примечание 2 5" xfId="1223"/>
    <cellStyle name="Примечание 2 6" xfId="1224"/>
    <cellStyle name="Примечание 2 7" xfId="1225"/>
    <cellStyle name="Примечание 2 8" xfId="1226"/>
    <cellStyle name="Примечание 2_46EE.2011(v1.0)" xfId="1227"/>
    <cellStyle name="Примечание 3" xfId="1228"/>
    <cellStyle name="Примечание 3 2" xfId="1229"/>
    <cellStyle name="Примечание 3 3" xfId="1230"/>
    <cellStyle name="Примечание 3 4" xfId="1231"/>
    <cellStyle name="Примечание 3 5" xfId="1232"/>
    <cellStyle name="Примечание 3 6" xfId="1233"/>
    <cellStyle name="Примечание 3 7" xfId="1234"/>
    <cellStyle name="Примечание 3 8" xfId="1235"/>
    <cellStyle name="Примечание 3_46EE.2011(v1.0)" xfId="1236"/>
    <cellStyle name="Примечание 4" xfId="1237"/>
    <cellStyle name="Примечание 4 2" xfId="1238"/>
    <cellStyle name="Примечание 4 3" xfId="1239"/>
    <cellStyle name="Примечание 4 4" xfId="1240"/>
    <cellStyle name="Примечание 4 5" xfId="1241"/>
    <cellStyle name="Примечание 4 6" xfId="1242"/>
    <cellStyle name="Примечание 4 7" xfId="1243"/>
    <cellStyle name="Примечание 4 8" xfId="1244"/>
    <cellStyle name="Примечание 4_46EE.2011(v1.0)" xfId="1245"/>
    <cellStyle name="Примечание 5" xfId="1246"/>
    <cellStyle name="Примечание 5 2" xfId="1247"/>
    <cellStyle name="Примечание 5 3" xfId="1248"/>
    <cellStyle name="Примечание 5 4" xfId="1249"/>
    <cellStyle name="Примечание 5 5" xfId="1250"/>
    <cellStyle name="Примечание 5 6" xfId="1251"/>
    <cellStyle name="Примечание 5 7" xfId="1252"/>
    <cellStyle name="Примечание 5 8" xfId="1253"/>
    <cellStyle name="Примечание 5_46EE.2011(v1.0)" xfId="1254"/>
    <cellStyle name="Примечание 6" xfId="1255"/>
    <cellStyle name="Примечание 6 2" xfId="1256"/>
    <cellStyle name="Примечание 6_46EE.2011(v1.0)" xfId="1257"/>
    <cellStyle name="Примечание 7" xfId="1258"/>
    <cellStyle name="Примечание 7 2" xfId="1259"/>
    <cellStyle name="Примечание 7_46EE.2011(v1.0)" xfId="1260"/>
    <cellStyle name="Примечание 8" xfId="1261"/>
    <cellStyle name="Примечание 8 2" xfId="1262"/>
    <cellStyle name="Примечание 8_46EE.2011(v1.0)" xfId="1263"/>
    <cellStyle name="Примечание 9" xfId="1264"/>
    <cellStyle name="Примечание 9 2" xfId="1265"/>
    <cellStyle name="Примечание 9_46EE.2011(v1.0)" xfId="1266"/>
    <cellStyle name="Percent" xfId="1267"/>
    <cellStyle name="Процентный 2" xfId="1268"/>
    <cellStyle name="Процентный 2 2" xfId="1269"/>
    <cellStyle name="Процентный 2 3" xfId="1270"/>
    <cellStyle name="Процентный 3" xfId="1271"/>
    <cellStyle name="Процентный 4" xfId="1272"/>
    <cellStyle name="Связанная ячейка" xfId="1273"/>
    <cellStyle name="Связанная ячейка 2" xfId="1274"/>
    <cellStyle name="Связанная ячейка 2 2" xfId="1275"/>
    <cellStyle name="Связанная ячейка 2_46EE.2011(v1.0)" xfId="1276"/>
    <cellStyle name="Связанная ячейка 3" xfId="1277"/>
    <cellStyle name="Связанная ячейка 3 2" xfId="1278"/>
    <cellStyle name="Связанная ячейка 3_46EE.2011(v1.0)" xfId="1279"/>
    <cellStyle name="Связанная ячейка 4" xfId="1280"/>
    <cellStyle name="Связанная ячейка 4 2" xfId="1281"/>
    <cellStyle name="Связанная ячейка 4_46EE.2011(v1.0)" xfId="1282"/>
    <cellStyle name="Связанная ячейка 5" xfId="1283"/>
    <cellStyle name="Связанная ячейка 5 2" xfId="1284"/>
    <cellStyle name="Связанная ячейка 5_46EE.2011(v1.0)" xfId="1285"/>
    <cellStyle name="Связанная ячейка 6" xfId="1286"/>
    <cellStyle name="Связанная ячейка 6 2" xfId="1287"/>
    <cellStyle name="Связанная ячейка 6_46EE.2011(v1.0)" xfId="1288"/>
    <cellStyle name="Связанная ячейка 7" xfId="1289"/>
    <cellStyle name="Связанная ячейка 7 2" xfId="1290"/>
    <cellStyle name="Связанная ячейка 7_46EE.2011(v1.0)" xfId="1291"/>
    <cellStyle name="Связанная ячейка 8" xfId="1292"/>
    <cellStyle name="Связанная ячейка 8 2" xfId="1293"/>
    <cellStyle name="Связанная ячейка 8_46EE.2011(v1.0)" xfId="1294"/>
    <cellStyle name="Связанная ячейка 9" xfId="1295"/>
    <cellStyle name="Связанная ячейка 9 2" xfId="1296"/>
    <cellStyle name="Связанная ячейка 9_46EE.2011(v1.0)" xfId="1297"/>
    <cellStyle name="Стиль 1" xfId="1298"/>
    <cellStyle name="Стиль 1 2" xfId="1299"/>
    <cellStyle name="ТЕКСТ" xfId="1300"/>
    <cellStyle name="ТЕКСТ 2" xfId="1301"/>
    <cellStyle name="ТЕКСТ 3" xfId="1302"/>
    <cellStyle name="ТЕКСТ 4" xfId="1303"/>
    <cellStyle name="ТЕКСТ 5" xfId="1304"/>
    <cellStyle name="ТЕКСТ 6" xfId="1305"/>
    <cellStyle name="ТЕКСТ 7" xfId="1306"/>
    <cellStyle name="ТЕКСТ 8" xfId="1307"/>
    <cellStyle name="Текст предупреждения" xfId="1308"/>
    <cellStyle name="Текст предупреждения 2" xfId="1309"/>
    <cellStyle name="Текст предупреждения 2 2" xfId="1310"/>
    <cellStyle name="Текст предупреждения 3" xfId="1311"/>
    <cellStyle name="Текст предупреждения 3 2" xfId="1312"/>
    <cellStyle name="Текст предупреждения 4" xfId="1313"/>
    <cellStyle name="Текст предупреждения 4 2" xfId="1314"/>
    <cellStyle name="Текст предупреждения 5" xfId="1315"/>
    <cellStyle name="Текст предупреждения 5 2" xfId="1316"/>
    <cellStyle name="Текст предупреждения 6" xfId="1317"/>
    <cellStyle name="Текст предупреждения 6 2" xfId="1318"/>
    <cellStyle name="Текст предупреждения 7" xfId="1319"/>
    <cellStyle name="Текст предупреждения 7 2" xfId="1320"/>
    <cellStyle name="Текст предупреждения 8" xfId="1321"/>
    <cellStyle name="Текст предупреждения 8 2" xfId="1322"/>
    <cellStyle name="Текст предупреждения 9" xfId="1323"/>
    <cellStyle name="Текст предупреждения 9 2" xfId="1324"/>
    <cellStyle name="Текстовый" xfId="1325"/>
    <cellStyle name="Текстовый 2" xfId="1326"/>
    <cellStyle name="Текстовый 3" xfId="1327"/>
    <cellStyle name="Текстовый 4" xfId="1328"/>
    <cellStyle name="Текстовый 5" xfId="1329"/>
    <cellStyle name="Текстовый 6" xfId="1330"/>
    <cellStyle name="Текстовый 7" xfId="1331"/>
    <cellStyle name="Текстовый 8" xfId="1332"/>
    <cellStyle name="Текстовый_1" xfId="1333"/>
    <cellStyle name="Тысячи [0]_22гк" xfId="1334"/>
    <cellStyle name="Тысячи_22гк" xfId="1335"/>
    <cellStyle name="ФИКСИРОВАННЫЙ" xfId="1336"/>
    <cellStyle name="ФИКСИРОВАННЫЙ 2" xfId="1337"/>
    <cellStyle name="ФИКСИРОВАННЫЙ 3" xfId="1338"/>
    <cellStyle name="ФИКСИРОВАННЫЙ 4" xfId="1339"/>
    <cellStyle name="ФИКСИРОВАННЫЙ 5" xfId="1340"/>
    <cellStyle name="ФИКСИРОВАННЫЙ 6" xfId="1341"/>
    <cellStyle name="ФИКСИРОВАННЫЙ 7" xfId="1342"/>
    <cellStyle name="ФИКСИРОВАННЫЙ 8" xfId="1343"/>
    <cellStyle name="ФИКСИРОВАННЫЙ_1" xfId="1344"/>
    <cellStyle name="Comma" xfId="1345"/>
    <cellStyle name="Comma [0]" xfId="1346"/>
    <cellStyle name="Финансовый 2" xfId="1347"/>
    <cellStyle name="Финансовый 2 2" xfId="1348"/>
    <cellStyle name="Финансовый 2_46EE.2011(v1.0)" xfId="1349"/>
    <cellStyle name="Финансовый 3" xfId="1350"/>
    <cellStyle name="Формула" xfId="1351"/>
    <cellStyle name="Формула 2" xfId="1352"/>
    <cellStyle name="Формула_A РТ 2009 Рязаньэнерго" xfId="1353"/>
    <cellStyle name="ФормулаВБ" xfId="1354"/>
    <cellStyle name="ФормулаНаКонтроль" xfId="1355"/>
    <cellStyle name="Хороший" xfId="1356"/>
    <cellStyle name="Хороший 2" xfId="1357"/>
    <cellStyle name="Хороший 2 2" xfId="1358"/>
    <cellStyle name="Хороший 3" xfId="1359"/>
    <cellStyle name="Хороший 3 2" xfId="1360"/>
    <cellStyle name="Хороший 4" xfId="1361"/>
    <cellStyle name="Хороший 4 2" xfId="1362"/>
    <cellStyle name="Хороший 5" xfId="1363"/>
    <cellStyle name="Хороший 5 2" xfId="1364"/>
    <cellStyle name="Хороший 6" xfId="1365"/>
    <cellStyle name="Хороший 6 2" xfId="1366"/>
    <cellStyle name="Хороший 7" xfId="1367"/>
    <cellStyle name="Хороший 7 2" xfId="1368"/>
    <cellStyle name="Хороший 8" xfId="1369"/>
    <cellStyle name="Хороший 8 2" xfId="1370"/>
    <cellStyle name="Хороший 9" xfId="1371"/>
    <cellStyle name="Хороший 9 2" xfId="1372"/>
    <cellStyle name="Цифры по центру с десятыми" xfId="1373"/>
    <cellStyle name="Џђћ–…ќ’ќ›‰" xfId="1374"/>
    <cellStyle name="Шапка таблицы" xfId="13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5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2" max="2" width="84.28125" style="0" customWidth="1"/>
    <col min="3" max="3" width="10.7109375" style="0" customWidth="1"/>
    <col min="4" max="4" width="27.00390625" style="0" customWidth="1"/>
    <col min="5" max="5" width="17.00390625" style="0" customWidth="1"/>
  </cols>
  <sheetData>
    <row r="1" ht="15">
      <c r="D1" s="54"/>
    </row>
    <row r="2" spans="1:37" ht="40.5" customHeight="1">
      <c r="A2" s="107" t="s">
        <v>120</v>
      </c>
      <c r="B2" s="108"/>
      <c r="C2" s="108"/>
      <c r="D2" s="10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.75" customHeight="1" thickBot="1">
      <c r="A3" s="109" t="s">
        <v>121</v>
      </c>
      <c r="B3" s="110"/>
      <c r="C3" s="110"/>
      <c r="D3" s="1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6.5" customHeight="1" thickBot="1">
      <c r="A4" s="109" t="s">
        <v>228</v>
      </c>
      <c r="B4" s="110"/>
      <c r="C4" s="110"/>
      <c r="D4" s="110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</row>
    <row r="5" spans="1:37" ht="7.5" customHeight="1">
      <c r="A5" s="2"/>
      <c r="B5" s="2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5">
      <c r="A6" s="10"/>
      <c r="B6" s="10"/>
      <c r="C6" s="10"/>
      <c r="D6" s="1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3.25" thickBot="1">
      <c r="A7" s="6" t="s">
        <v>0</v>
      </c>
      <c r="B7" s="6" t="s">
        <v>1</v>
      </c>
      <c r="C7" s="6" t="s">
        <v>2</v>
      </c>
      <c r="D7" s="23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5">
      <c r="A8" s="7">
        <v>1</v>
      </c>
      <c r="B8" s="7">
        <v>2</v>
      </c>
      <c r="C8" s="7">
        <v>3</v>
      </c>
      <c r="D8" s="7">
        <v>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45.75" customHeight="1">
      <c r="A9" s="16" t="s">
        <v>4</v>
      </c>
      <c r="B9" s="17" t="s">
        <v>122</v>
      </c>
      <c r="C9" s="18" t="s">
        <v>29</v>
      </c>
      <c r="D9" s="67" t="s">
        <v>227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5">
      <c r="A10" s="24" t="s">
        <v>5</v>
      </c>
      <c r="B10" s="25" t="s">
        <v>123</v>
      </c>
      <c r="C10" s="26" t="s">
        <v>30</v>
      </c>
      <c r="D10" s="11">
        <v>321144.837082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2.5">
      <c r="A11" s="24">
        <v>3</v>
      </c>
      <c r="B11" s="25" t="s">
        <v>124</v>
      </c>
      <c r="C11" s="26" t="s">
        <v>30</v>
      </c>
      <c r="D11" s="98">
        <f>D12+D16+D19+SUM(D29:D33)+D36+D39+SUM(D46:D50)</f>
        <v>356207.235</v>
      </c>
      <c r="E11" s="10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4" ht="15">
      <c r="A12" s="24" t="s">
        <v>31</v>
      </c>
      <c r="B12" s="27" t="s">
        <v>32</v>
      </c>
      <c r="C12" s="26" t="s">
        <v>30</v>
      </c>
      <c r="D12" s="98">
        <f>SUM(D13:D15)</f>
        <v>16062.85</v>
      </c>
    </row>
    <row r="13" spans="1:4" ht="15">
      <c r="A13" s="24" t="s">
        <v>33</v>
      </c>
      <c r="B13" s="28" t="s">
        <v>34</v>
      </c>
      <c r="C13" s="26" t="s">
        <v>30</v>
      </c>
      <c r="D13" s="11">
        <v>16062.85</v>
      </c>
    </row>
    <row r="14" spans="1:4" ht="15">
      <c r="A14" s="29" t="s">
        <v>35</v>
      </c>
      <c r="B14" s="28" t="s">
        <v>36</v>
      </c>
      <c r="C14" s="26" t="s">
        <v>30</v>
      </c>
      <c r="D14" s="11">
        <v>0</v>
      </c>
    </row>
    <row r="15" spans="1:4" ht="15">
      <c r="A15" s="29" t="s">
        <v>37</v>
      </c>
      <c r="B15" s="28" t="s">
        <v>38</v>
      </c>
      <c r="C15" s="26" t="s">
        <v>30</v>
      </c>
      <c r="D15" s="11">
        <v>0</v>
      </c>
    </row>
    <row r="16" spans="1:4" ht="22.5">
      <c r="A16" s="24" t="s">
        <v>39</v>
      </c>
      <c r="B16" s="27" t="s">
        <v>125</v>
      </c>
      <c r="C16" s="30" t="s">
        <v>30</v>
      </c>
      <c r="D16" s="11">
        <v>107412.545</v>
      </c>
    </row>
    <row r="17" spans="1:4" ht="15">
      <c r="A17" s="24" t="s">
        <v>40</v>
      </c>
      <c r="B17" s="28" t="s">
        <v>126</v>
      </c>
      <c r="C17" s="26" t="s">
        <v>41</v>
      </c>
      <c r="D17" s="13">
        <f>D16/D18</f>
        <v>1.8710444399541524</v>
      </c>
    </row>
    <row r="18" spans="1:4" ht="15">
      <c r="A18" s="24" t="s">
        <v>42</v>
      </c>
      <c r="B18" s="28" t="s">
        <v>43</v>
      </c>
      <c r="C18" s="26" t="s">
        <v>44</v>
      </c>
      <c r="D18" s="11">
        <f>57407.8</f>
        <v>57407.8</v>
      </c>
    </row>
    <row r="19" spans="1:4" ht="15">
      <c r="A19" s="24" t="s">
        <v>45</v>
      </c>
      <c r="B19" s="27" t="s">
        <v>46</v>
      </c>
      <c r="C19" s="30" t="s">
        <v>30</v>
      </c>
      <c r="D19" s="11">
        <v>10887.965</v>
      </c>
    </row>
    <row r="20" spans="1:4" ht="15">
      <c r="A20" s="24" t="s">
        <v>47</v>
      </c>
      <c r="B20" s="28" t="s">
        <v>48</v>
      </c>
      <c r="C20" s="26" t="s">
        <v>49</v>
      </c>
      <c r="D20" s="99">
        <f>SUM(D21:D28)</f>
        <v>553.1239999999999</v>
      </c>
    </row>
    <row r="21" spans="1:4" ht="15">
      <c r="A21" s="24" t="s">
        <v>50</v>
      </c>
      <c r="B21" s="31" t="s">
        <v>51</v>
      </c>
      <c r="C21" s="26" t="s">
        <v>49</v>
      </c>
      <c r="D21" s="12">
        <v>261.492</v>
      </c>
    </row>
    <row r="22" spans="1:4" ht="15">
      <c r="A22" s="24" t="s">
        <v>52</v>
      </c>
      <c r="B22" s="31" t="s">
        <v>53</v>
      </c>
      <c r="C22" s="26" t="s">
        <v>49</v>
      </c>
      <c r="D22" s="12">
        <v>0</v>
      </c>
    </row>
    <row r="23" spans="1:4" ht="15">
      <c r="A23" s="24" t="s">
        <v>54</v>
      </c>
      <c r="B23" s="31" t="s">
        <v>55</v>
      </c>
      <c r="C23" s="26" t="s">
        <v>49</v>
      </c>
      <c r="D23" s="12">
        <v>22.5</v>
      </c>
    </row>
    <row r="24" spans="1:4" ht="15">
      <c r="A24" s="24" t="s">
        <v>56</v>
      </c>
      <c r="B24" s="31" t="s">
        <v>57</v>
      </c>
      <c r="C24" s="26" t="s">
        <v>49</v>
      </c>
      <c r="D24" s="12">
        <v>6.633</v>
      </c>
    </row>
    <row r="25" spans="1:4" ht="15">
      <c r="A25" s="24" t="s">
        <v>58</v>
      </c>
      <c r="B25" s="31" t="s">
        <v>59</v>
      </c>
      <c r="C25" s="26" t="s">
        <v>49</v>
      </c>
      <c r="D25" s="12">
        <v>0</v>
      </c>
    </row>
    <row r="26" spans="1:4" ht="15">
      <c r="A26" s="24" t="s">
        <v>60</v>
      </c>
      <c r="B26" s="31" t="s">
        <v>61</v>
      </c>
      <c r="C26" s="26" t="s">
        <v>49</v>
      </c>
      <c r="D26" s="12">
        <v>0</v>
      </c>
    </row>
    <row r="27" spans="1:4" ht="15">
      <c r="A27" s="24" t="s">
        <v>62</v>
      </c>
      <c r="B27" s="31" t="s">
        <v>63</v>
      </c>
      <c r="C27" s="26" t="s">
        <v>49</v>
      </c>
      <c r="D27" s="12">
        <v>262.262</v>
      </c>
    </row>
    <row r="28" spans="1:4" ht="15">
      <c r="A28" s="24" t="s">
        <v>64</v>
      </c>
      <c r="B28" s="31" t="s">
        <v>65</v>
      </c>
      <c r="C28" s="26" t="s">
        <v>49</v>
      </c>
      <c r="D28" s="12">
        <v>0.237</v>
      </c>
    </row>
    <row r="29" spans="1:4" ht="15">
      <c r="A29" s="24" t="s">
        <v>66</v>
      </c>
      <c r="B29" s="27" t="s">
        <v>127</v>
      </c>
      <c r="C29" s="30" t="s">
        <v>30</v>
      </c>
      <c r="D29" s="11">
        <v>37135.985</v>
      </c>
    </row>
    <row r="30" spans="1:4" ht="15">
      <c r="A30" s="24" t="s">
        <v>68</v>
      </c>
      <c r="B30" s="27" t="s">
        <v>128</v>
      </c>
      <c r="C30" s="30" t="s">
        <v>30</v>
      </c>
      <c r="D30" s="11">
        <v>12449.2</v>
      </c>
    </row>
    <row r="31" spans="1:4" ht="15">
      <c r="A31" s="24" t="s">
        <v>69</v>
      </c>
      <c r="B31" s="27" t="s">
        <v>129</v>
      </c>
      <c r="C31" s="30" t="s">
        <v>30</v>
      </c>
      <c r="D31" s="11">
        <v>5497.91</v>
      </c>
    </row>
    <row r="32" spans="1:4" ht="15">
      <c r="A32" s="24" t="s">
        <v>70</v>
      </c>
      <c r="B32" s="27" t="s">
        <v>130</v>
      </c>
      <c r="C32" s="30" t="s">
        <v>30</v>
      </c>
      <c r="D32" s="11">
        <v>22854.885</v>
      </c>
    </row>
    <row r="33" spans="1:4" ht="15">
      <c r="A33" s="24" t="s">
        <v>71</v>
      </c>
      <c r="B33" s="27" t="s">
        <v>131</v>
      </c>
      <c r="C33" s="30" t="s">
        <v>30</v>
      </c>
      <c r="D33" s="11">
        <v>12928.835</v>
      </c>
    </row>
    <row r="34" spans="1:4" ht="15">
      <c r="A34" s="24" t="s">
        <v>72</v>
      </c>
      <c r="B34" s="28" t="s">
        <v>67</v>
      </c>
      <c r="C34" s="30" t="s">
        <v>30</v>
      </c>
      <c r="D34" s="11">
        <v>9692.2</v>
      </c>
    </row>
    <row r="35" spans="1:4" ht="15">
      <c r="A35" s="24" t="s">
        <v>73</v>
      </c>
      <c r="B35" s="28" t="s">
        <v>74</v>
      </c>
      <c r="C35" s="30" t="s">
        <v>30</v>
      </c>
      <c r="D35" s="11">
        <v>3236.641</v>
      </c>
    </row>
    <row r="36" spans="1:4" ht="15">
      <c r="A36" s="24" t="s">
        <v>75</v>
      </c>
      <c r="B36" s="27" t="s">
        <v>132</v>
      </c>
      <c r="C36" s="30" t="s">
        <v>30</v>
      </c>
      <c r="D36" s="11">
        <f>42122.77+233.31+587.85</f>
        <v>42943.92999999999</v>
      </c>
    </row>
    <row r="37" spans="1:4" ht="15">
      <c r="A37" s="24" t="s">
        <v>76</v>
      </c>
      <c r="B37" s="28" t="s">
        <v>67</v>
      </c>
      <c r="C37" s="30" t="s">
        <v>30</v>
      </c>
      <c r="D37" s="11">
        <v>14857.68</v>
      </c>
    </row>
    <row r="38" spans="1:4" ht="15">
      <c r="A38" s="24" t="s">
        <v>77</v>
      </c>
      <c r="B38" s="28" t="s">
        <v>74</v>
      </c>
      <c r="C38" s="30" t="s">
        <v>30</v>
      </c>
      <c r="D38" s="11">
        <v>6828.735</v>
      </c>
    </row>
    <row r="39" spans="1:4" ht="15">
      <c r="A39" s="24" t="s">
        <v>78</v>
      </c>
      <c r="B39" s="27" t="s">
        <v>133</v>
      </c>
      <c r="C39" s="30" t="s">
        <v>30</v>
      </c>
      <c r="D39" s="11">
        <f>SUM(D40:D41)</f>
        <v>16474.36</v>
      </c>
    </row>
    <row r="40" spans="1:4" ht="15">
      <c r="A40" s="24" t="s">
        <v>79</v>
      </c>
      <c r="B40" s="28" t="s">
        <v>80</v>
      </c>
      <c r="C40" s="30" t="s">
        <v>30</v>
      </c>
      <c r="D40" s="11">
        <v>0</v>
      </c>
    </row>
    <row r="41" spans="1:4" ht="15">
      <c r="A41" s="24" t="s">
        <v>81</v>
      </c>
      <c r="B41" s="28" t="s">
        <v>134</v>
      </c>
      <c r="C41" s="30" t="s">
        <v>30</v>
      </c>
      <c r="D41" s="11">
        <f>13047.7+3426.66</f>
        <v>16474.36</v>
      </c>
    </row>
    <row r="42" spans="1:4" ht="15">
      <c r="A42" s="24" t="s">
        <v>83</v>
      </c>
      <c r="B42" s="28" t="s">
        <v>82</v>
      </c>
      <c r="C42" s="30" t="s">
        <v>30</v>
      </c>
      <c r="D42" s="11">
        <v>0</v>
      </c>
    </row>
    <row r="43" spans="1:4" ht="22.5">
      <c r="A43" s="24" t="s">
        <v>84</v>
      </c>
      <c r="B43" s="28" t="s">
        <v>135</v>
      </c>
      <c r="C43" s="30" t="s">
        <v>30</v>
      </c>
      <c r="D43" s="11">
        <v>0</v>
      </c>
    </row>
    <row r="44" spans="1:4" ht="15">
      <c r="A44" s="24" t="s">
        <v>87</v>
      </c>
      <c r="B44" s="28" t="s">
        <v>85</v>
      </c>
      <c r="C44" s="26" t="s">
        <v>86</v>
      </c>
      <c r="D44" s="14">
        <v>0</v>
      </c>
    </row>
    <row r="45" spans="1:4" ht="15">
      <c r="A45" s="24" t="s">
        <v>136</v>
      </c>
      <c r="B45" s="28" t="s">
        <v>88</v>
      </c>
      <c r="C45" s="30" t="s">
        <v>30</v>
      </c>
      <c r="D45" s="11">
        <v>0</v>
      </c>
    </row>
    <row r="46" spans="1:4" ht="22.5">
      <c r="A46" s="24" t="s">
        <v>89</v>
      </c>
      <c r="B46" s="27" t="s">
        <v>137</v>
      </c>
      <c r="C46" s="30" t="s">
        <v>30</v>
      </c>
      <c r="D46" s="11">
        <v>16648.905</v>
      </c>
    </row>
    <row r="47" spans="1:4" ht="15">
      <c r="A47" s="8" t="s">
        <v>138</v>
      </c>
      <c r="B47" s="36" t="s">
        <v>139</v>
      </c>
      <c r="C47" s="3" t="s">
        <v>30</v>
      </c>
      <c r="D47" s="9">
        <f>7295.655-3426.655+3716.91</f>
        <v>7585.91</v>
      </c>
    </row>
    <row r="48" spans="1:4" ht="15">
      <c r="A48" s="8" t="s">
        <v>140</v>
      </c>
      <c r="B48" s="36" t="s">
        <v>141</v>
      </c>
      <c r="C48" s="3" t="s">
        <v>30</v>
      </c>
      <c r="D48" s="9">
        <v>41922.11</v>
      </c>
    </row>
    <row r="49" spans="1:4" ht="15">
      <c r="A49" s="8" t="s">
        <v>142</v>
      </c>
      <c r="B49" s="36" t="s">
        <v>143</v>
      </c>
      <c r="C49" s="3" t="s">
        <v>30</v>
      </c>
      <c r="D49" s="9">
        <v>5401.845</v>
      </c>
    </row>
    <row r="50" spans="1:4" ht="15">
      <c r="A50" s="19"/>
      <c r="B50" s="5" t="s">
        <v>119</v>
      </c>
      <c r="C50" s="4"/>
      <c r="D50" s="20"/>
    </row>
    <row r="51" spans="1:4" ht="22.5">
      <c r="A51" s="24" t="s">
        <v>8</v>
      </c>
      <c r="B51" s="25" t="s">
        <v>144</v>
      </c>
      <c r="C51" s="30" t="s">
        <v>30</v>
      </c>
      <c r="D51" s="11">
        <f>D10-D11</f>
        <v>-35062.397918</v>
      </c>
    </row>
    <row r="52" spans="1:4" ht="15">
      <c r="A52" s="24" t="s">
        <v>9</v>
      </c>
      <c r="B52" s="25" t="s">
        <v>145</v>
      </c>
      <c r="C52" s="30" t="s">
        <v>30</v>
      </c>
      <c r="D52" s="38">
        <v>-35062.397918</v>
      </c>
    </row>
    <row r="53" spans="1:4" ht="22.5">
      <c r="A53" s="24" t="s">
        <v>146</v>
      </c>
      <c r="B53" s="27" t="s">
        <v>147</v>
      </c>
      <c r="C53" s="30" t="s">
        <v>30</v>
      </c>
      <c r="D53" s="11">
        <v>0</v>
      </c>
    </row>
    <row r="54" spans="1:4" ht="15">
      <c r="A54" s="24" t="s">
        <v>10</v>
      </c>
      <c r="B54" s="25" t="s">
        <v>148</v>
      </c>
      <c r="C54" s="26" t="s">
        <v>30</v>
      </c>
      <c r="D54" s="98">
        <f>D55+D56-D57</f>
        <v>94643.78525</v>
      </c>
    </row>
    <row r="55" spans="1:4" ht="15">
      <c r="A55" s="24" t="s">
        <v>149</v>
      </c>
      <c r="B55" s="28" t="s">
        <v>150</v>
      </c>
      <c r="C55" s="26" t="s">
        <v>30</v>
      </c>
      <c r="D55" s="11">
        <v>83981.6016</v>
      </c>
    </row>
    <row r="56" spans="1:4" ht="15">
      <c r="A56" s="24" t="s">
        <v>151</v>
      </c>
      <c r="B56" s="28" t="s">
        <v>152</v>
      </c>
      <c r="C56" s="26" t="s">
        <v>30</v>
      </c>
      <c r="D56" s="11">
        <v>14537.78926</v>
      </c>
    </row>
    <row r="57" spans="1:4" ht="15">
      <c r="A57" s="24" t="s">
        <v>153</v>
      </c>
      <c r="B57" s="28" t="s">
        <v>154</v>
      </c>
      <c r="C57" s="26" t="s">
        <v>30</v>
      </c>
      <c r="D57" s="11">
        <v>3875.60561</v>
      </c>
    </row>
    <row r="58" spans="1:4" ht="15">
      <c r="A58" s="24" t="s">
        <v>11</v>
      </c>
      <c r="B58" s="25" t="s">
        <v>155</v>
      </c>
      <c r="C58" s="26" t="s">
        <v>90</v>
      </c>
      <c r="D58" s="99">
        <f>SUM(D59:D60)</f>
        <v>56756.09</v>
      </c>
    </row>
    <row r="59" spans="1:4" ht="15">
      <c r="A59" s="24" t="s">
        <v>12</v>
      </c>
      <c r="B59" s="27" t="s">
        <v>91</v>
      </c>
      <c r="C59" s="26" t="s">
        <v>90</v>
      </c>
      <c r="D59" s="12">
        <v>0</v>
      </c>
    </row>
    <row r="60" spans="1:4" ht="15">
      <c r="A60" s="24" t="s">
        <v>13</v>
      </c>
      <c r="B60" s="27" t="s">
        <v>92</v>
      </c>
      <c r="C60" s="26" t="s">
        <v>90</v>
      </c>
      <c r="D60" s="12">
        <v>56756.09</v>
      </c>
    </row>
    <row r="61" spans="1:4" ht="15">
      <c r="A61" s="24" t="s">
        <v>14</v>
      </c>
      <c r="B61" s="25" t="s">
        <v>156</v>
      </c>
      <c r="C61" s="26" t="s">
        <v>90</v>
      </c>
      <c r="D61" s="99">
        <f>SUM(D62:D63)</f>
        <v>5558.1</v>
      </c>
    </row>
    <row r="62" spans="1:4" ht="15">
      <c r="A62" s="24" t="s">
        <v>93</v>
      </c>
      <c r="B62" s="27" t="s">
        <v>34</v>
      </c>
      <c r="C62" s="26" t="s">
        <v>90</v>
      </c>
      <c r="D62" s="12">
        <v>5558.1</v>
      </c>
    </row>
    <row r="63" spans="1:4" ht="15">
      <c r="A63" s="24" t="s">
        <v>94</v>
      </c>
      <c r="B63" s="27" t="s">
        <v>36</v>
      </c>
      <c r="C63" s="26" t="s">
        <v>90</v>
      </c>
      <c r="D63" s="12">
        <v>0</v>
      </c>
    </row>
    <row r="64" spans="1:4" ht="15">
      <c r="A64" s="24" t="s">
        <v>15</v>
      </c>
      <c r="B64" s="25" t="s">
        <v>157</v>
      </c>
      <c r="C64" s="26" t="s">
        <v>90</v>
      </c>
      <c r="D64" s="12">
        <v>61571.92</v>
      </c>
    </row>
    <row r="65" spans="1:4" ht="15">
      <c r="A65" s="24" t="s">
        <v>16</v>
      </c>
      <c r="B65" s="25" t="s">
        <v>158</v>
      </c>
      <c r="C65" s="26" t="s">
        <v>90</v>
      </c>
      <c r="D65" s="99">
        <f>SUM(D66:D67)</f>
        <v>27637</v>
      </c>
    </row>
    <row r="66" spans="1:4" ht="15">
      <c r="A66" s="24" t="s">
        <v>95</v>
      </c>
      <c r="B66" s="27" t="s">
        <v>96</v>
      </c>
      <c r="C66" s="26" t="s">
        <v>90</v>
      </c>
      <c r="D66" s="12">
        <v>16927.1</v>
      </c>
    </row>
    <row r="67" spans="1:4" ht="15">
      <c r="A67" s="24" t="s">
        <v>97</v>
      </c>
      <c r="B67" s="27" t="s">
        <v>98</v>
      </c>
      <c r="C67" s="26" t="s">
        <v>90</v>
      </c>
      <c r="D67" s="12">
        <v>10709.9</v>
      </c>
    </row>
    <row r="68" spans="1:4" ht="15">
      <c r="A68" s="24" t="s">
        <v>17</v>
      </c>
      <c r="B68" s="32" t="s">
        <v>159</v>
      </c>
      <c r="C68" s="26" t="s">
        <v>99</v>
      </c>
      <c r="D68" s="11">
        <v>49.55</v>
      </c>
    </row>
    <row r="69" spans="1:4" ht="15">
      <c r="A69" s="24" t="s">
        <v>160</v>
      </c>
      <c r="B69" s="27" t="s">
        <v>161</v>
      </c>
      <c r="C69" s="26" t="s">
        <v>99</v>
      </c>
      <c r="D69" s="11">
        <v>39</v>
      </c>
    </row>
    <row r="70" spans="1:4" ht="15">
      <c r="A70" s="24" t="s">
        <v>162</v>
      </c>
      <c r="B70" s="27" t="s">
        <v>163</v>
      </c>
      <c r="C70" s="26" t="s">
        <v>99</v>
      </c>
      <c r="D70" s="38">
        <v>49.55</v>
      </c>
    </row>
    <row r="71" spans="1:4" ht="15">
      <c r="A71" s="24" t="s">
        <v>18</v>
      </c>
      <c r="B71" s="25" t="s">
        <v>164</v>
      </c>
      <c r="C71" s="26" t="s">
        <v>100</v>
      </c>
      <c r="D71" s="14">
        <v>458.5</v>
      </c>
    </row>
    <row r="72" spans="1:4" ht="15">
      <c r="A72" s="24" t="s">
        <v>19</v>
      </c>
      <c r="B72" s="25" t="s">
        <v>165</v>
      </c>
      <c r="C72" s="26" t="s">
        <v>101</v>
      </c>
      <c r="D72" s="14" t="s">
        <v>225</v>
      </c>
    </row>
    <row r="73" spans="1:4" ht="15">
      <c r="A73" s="24" t="s">
        <v>20</v>
      </c>
      <c r="B73" s="32" t="s">
        <v>166</v>
      </c>
      <c r="C73" s="26" t="s">
        <v>101</v>
      </c>
      <c r="D73" s="14">
        <v>16</v>
      </c>
    </row>
    <row r="74" spans="1:4" ht="15">
      <c r="A74" s="24" t="s">
        <v>21</v>
      </c>
      <c r="B74" s="25" t="s">
        <v>167</v>
      </c>
      <c r="C74" s="26" t="s">
        <v>86</v>
      </c>
      <c r="D74" s="14"/>
    </row>
    <row r="75" spans="1:4" ht="15">
      <c r="A75" s="24" t="s">
        <v>22</v>
      </c>
      <c r="B75" s="25" t="s">
        <v>168</v>
      </c>
      <c r="C75" s="30" t="s">
        <v>102</v>
      </c>
      <c r="D75" s="99">
        <f>57418.1/62314.2</f>
        <v>0.9214288236068183</v>
      </c>
    </row>
    <row r="76" spans="1:4" ht="15">
      <c r="A76" s="24" t="s">
        <v>23</v>
      </c>
      <c r="B76" s="27" t="s">
        <v>169</v>
      </c>
      <c r="C76" s="30" t="s">
        <v>102</v>
      </c>
      <c r="D76" s="12">
        <f>40253.4/62314.2</f>
        <v>0.6459747537479419</v>
      </c>
    </row>
    <row r="77" spans="1:4" ht="15">
      <c r="A77" s="24" t="s">
        <v>24</v>
      </c>
      <c r="B77" s="27" t="s">
        <v>170</v>
      </c>
      <c r="C77" s="30" t="s">
        <v>102</v>
      </c>
      <c r="D77" s="12">
        <f>186.7/971.7</f>
        <v>0.19213749099516308</v>
      </c>
    </row>
    <row r="78" spans="1:4" ht="15">
      <c r="A78" s="24" t="s">
        <v>24</v>
      </c>
      <c r="B78" s="27" t="s">
        <v>171</v>
      </c>
      <c r="C78" s="30" t="s">
        <v>102</v>
      </c>
      <c r="D78" s="12">
        <f>15178/60317.6</f>
        <v>0.2516346804249506</v>
      </c>
    </row>
    <row r="79" spans="1:4" ht="15">
      <c r="A79" s="24" t="s">
        <v>25</v>
      </c>
      <c r="B79" s="32" t="s">
        <v>172</v>
      </c>
      <c r="C79" s="26" t="s">
        <v>90</v>
      </c>
      <c r="D79" s="12">
        <v>346</v>
      </c>
    </row>
    <row r="80" spans="1:4" ht="15">
      <c r="A80" s="24" t="s">
        <v>26</v>
      </c>
      <c r="B80" s="32" t="s">
        <v>103</v>
      </c>
      <c r="C80" s="26" t="s">
        <v>90</v>
      </c>
      <c r="D80" s="99">
        <f>SUM(D81:D83)</f>
        <v>6442.31</v>
      </c>
    </row>
    <row r="81" spans="1:4" ht="15">
      <c r="A81" s="24" t="s">
        <v>173</v>
      </c>
      <c r="B81" s="27" t="s">
        <v>104</v>
      </c>
      <c r="C81" s="26" t="s">
        <v>90</v>
      </c>
      <c r="D81" s="12">
        <v>971.67</v>
      </c>
    </row>
    <row r="82" spans="1:4" ht="15">
      <c r="A82" s="24" t="s">
        <v>174</v>
      </c>
      <c r="B82" s="27" t="s">
        <v>105</v>
      </c>
      <c r="C82" s="26" t="s">
        <v>90</v>
      </c>
      <c r="D82" s="12">
        <v>777.84</v>
      </c>
    </row>
    <row r="83" spans="1:4" ht="15">
      <c r="A83" s="24" t="s">
        <v>175</v>
      </c>
      <c r="B83" s="27" t="s">
        <v>106</v>
      </c>
      <c r="C83" s="26" t="s">
        <v>90</v>
      </c>
      <c r="D83" s="12">
        <v>4692.8</v>
      </c>
    </row>
    <row r="84" spans="1:4" ht="22.5">
      <c r="A84" s="33" t="s">
        <v>27</v>
      </c>
      <c r="B84" s="34" t="s">
        <v>176</v>
      </c>
      <c r="C84" s="35" t="s">
        <v>99</v>
      </c>
      <c r="D84" s="11"/>
    </row>
    <row r="85" spans="1:4" ht="15.75" thickBot="1">
      <c r="A85" s="21" t="s">
        <v>28</v>
      </c>
      <c r="B85" s="15" t="s">
        <v>107</v>
      </c>
      <c r="C85" s="22"/>
      <c r="D85" s="37" t="s">
        <v>177</v>
      </c>
    </row>
  </sheetData>
  <sheetProtection/>
  <mergeCells count="3">
    <mergeCell ref="A2:D2"/>
    <mergeCell ref="A3:D3"/>
    <mergeCell ref="A4:D4"/>
  </mergeCells>
  <dataValidations count="2">
    <dataValidation type="decimal" allowBlank="1" showInputMessage="1" showErrorMessage="1" sqref="D11:D12 D20 D58 D61 D65 D75 D5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D80">
      <formula1>-999999999</formula1>
      <formula2>999999999999</formula2>
    </dataValidation>
  </dataValidations>
  <hyperlinks>
    <hyperlink ref="B50" location="'ХВС показатели'!A1" tooltip="Добавить запись" display="Добавить запись"/>
    <hyperlink ref="A50" location="'ХВС показатели'!A1" display="Добавить запись"/>
  </hyperlink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3"/>
  <sheetViews>
    <sheetView zoomScalePageLayoutView="0" workbookViewId="0" topLeftCell="A1">
      <selection activeCell="A4" sqref="A4:IV4"/>
    </sheetView>
  </sheetViews>
  <sheetFormatPr defaultColWidth="9.140625" defaultRowHeight="15"/>
  <cols>
    <col min="2" max="2" width="84.28125" style="0" customWidth="1"/>
    <col min="3" max="3" width="10.7109375" style="0" customWidth="1"/>
    <col min="4" max="4" width="27.00390625" style="0" customWidth="1"/>
    <col min="5" max="5" width="17.00390625" style="0" customWidth="1"/>
  </cols>
  <sheetData>
    <row r="1" ht="15">
      <c r="D1" s="54"/>
    </row>
    <row r="2" spans="1:37" ht="44.25" customHeight="1">
      <c r="A2" s="107" t="s">
        <v>120</v>
      </c>
      <c r="B2" s="108"/>
      <c r="C2" s="108"/>
      <c r="D2" s="10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</row>
    <row r="3" spans="1:37" ht="27.75" customHeight="1" thickBot="1">
      <c r="A3" s="109" t="s">
        <v>121</v>
      </c>
      <c r="B3" s="110"/>
      <c r="C3" s="110"/>
      <c r="D3" s="110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4" spans="1:37" ht="16.5" customHeight="1" thickBot="1">
      <c r="A4" s="109" t="s">
        <v>228</v>
      </c>
      <c r="B4" s="110"/>
      <c r="C4" s="110"/>
      <c r="D4" s="110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</row>
    <row r="5" spans="1:37" ht="15">
      <c r="A5" s="70"/>
      <c r="B5" s="70"/>
      <c r="C5" s="70"/>
      <c r="D5" s="70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</row>
    <row r="6" spans="1:40" ht="15">
      <c r="A6" s="93"/>
      <c r="B6" s="93"/>
      <c r="C6" s="93"/>
      <c r="D6" s="93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</row>
    <row r="7" spans="1:40" ht="23.25" thickBot="1">
      <c r="A7" s="105" t="s">
        <v>0</v>
      </c>
      <c r="B7" s="105" t="s">
        <v>1</v>
      </c>
      <c r="C7" s="105" t="s">
        <v>2</v>
      </c>
      <c r="D7" s="94" t="s">
        <v>3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</row>
    <row r="8" spans="1:40" ht="15">
      <c r="A8" s="88">
        <v>1</v>
      </c>
      <c r="B8" s="88">
        <v>2</v>
      </c>
      <c r="C8" s="88">
        <v>3</v>
      </c>
      <c r="D8" s="88">
        <v>4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</row>
    <row r="9" spans="1:40" ht="33.75">
      <c r="A9" s="106" t="s">
        <v>4</v>
      </c>
      <c r="B9" s="74" t="s">
        <v>122</v>
      </c>
      <c r="C9" s="75" t="s">
        <v>29</v>
      </c>
      <c r="D9" s="89" t="s">
        <v>224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</row>
    <row r="10" spans="1:40" ht="15">
      <c r="A10" s="106" t="s">
        <v>5</v>
      </c>
      <c r="B10" s="74" t="s">
        <v>123</v>
      </c>
      <c r="C10" s="75" t="s">
        <v>30</v>
      </c>
      <c r="D10" s="85">
        <v>118956.29173199998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40" ht="22.5">
      <c r="A11" s="106" t="s">
        <v>7</v>
      </c>
      <c r="B11" s="74" t="s">
        <v>209</v>
      </c>
      <c r="C11" s="75" t="s">
        <v>30</v>
      </c>
      <c r="D11" s="97">
        <f>SUM(D12:D13,D16,D26:D30,D33,D36,D43:D46)</f>
        <v>128966.4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4" ht="15">
      <c r="A12" s="106" t="s">
        <v>31</v>
      </c>
      <c r="B12" s="69" t="s">
        <v>210</v>
      </c>
      <c r="C12" s="75" t="s">
        <v>30</v>
      </c>
      <c r="D12" s="85">
        <v>0</v>
      </c>
    </row>
    <row r="13" spans="1:4" ht="22.5">
      <c r="A13" s="106" t="s">
        <v>39</v>
      </c>
      <c r="B13" s="69" t="s">
        <v>125</v>
      </c>
      <c r="C13" s="75" t="s">
        <v>30</v>
      </c>
      <c r="D13" s="85">
        <v>14326.1</v>
      </c>
    </row>
    <row r="14" spans="1:4" ht="15">
      <c r="A14" s="106" t="s">
        <v>40</v>
      </c>
      <c r="B14" s="76" t="s">
        <v>126</v>
      </c>
      <c r="C14" s="75" t="s">
        <v>41</v>
      </c>
      <c r="D14" s="13">
        <f>D13/D15</f>
        <v>1.9879414417539722</v>
      </c>
    </row>
    <row r="15" spans="1:4" ht="15">
      <c r="A15" s="106" t="s">
        <v>42</v>
      </c>
      <c r="B15" s="76" t="s">
        <v>43</v>
      </c>
      <c r="C15" s="75" t="s">
        <v>201</v>
      </c>
      <c r="D15" s="85">
        <f>7206.5</f>
        <v>7206.5</v>
      </c>
    </row>
    <row r="16" spans="1:4" ht="15">
      <c r="A16" s="106" t="s">
        <v>45</v>
      </c>
      <c r="B16" s="69" t="s">
        <v>202</v>
      </c>
      <c r="C16" s="75" t="s">
        <v>30</v>
      </c>
      <c r="D16" s="85">
        <v>836.84</v>
      </c>
    </row>
    <row r="17" spans="1:4" ht="15">
      <c r="A17" s="106" t="s">
        <v>47</v>
      </c>
      <c r="B17" s="76" t="s">
        <v>211</v>
      </c>
      <c r="C17" s="75" t="s">
        <v>49</v>
      </c>
      <c r="D17" s="100">
        <f>SUM(D18:D25)</f>
        <v>26.49</v>
      </c>
    </row>
    <row r="18" spans="1:4" ht="15">
      <c r="A18" s="106" t="s">
        <v>50</v>
      </c>
      <c r="B18" s="84" t="s">
        <v>51</v>
      </c>
      <c r="C18" s="75" t="s">
        <v>49</v>
      </c>
      <c r="D18" s="86">
        <v>0</v>
      </c>
    </row>
    <row r="19" spans="1:4" ht="15">
      <c r="A19" s="106" t="s">
        <v>52</v>
      </c>
      <c r="B19" s="84" t="s">
        <v>53</v>
      </c>
      <c r="C19" s="75" t="s">
        <v>49</v>
      </c>
      <c r="D19" s="86">
        <v>0</v>
      </c>
    </row>
    <row r="20" spans="1:4" ht="15">
      <c r="A20" s="106" t="s">
        <v>54</v>
      </c>
      <c r="B20" s="84" t="s">
        <v>55</v>
      </c>
      <c r="C20" s="75" t="s">
        <v>49</v>
      </c>
      <c r="D20" s="86">
        <v>0</v>
      </c>
    </row>
    <row r="21" spans="1:4" ht="15">
      <c r="A21" s="106" t="s">
        <v>56</v>
      </c>
      <c r="B21" s="84" t="s">
        <v>57</v>
      </c>
      <c r="C21" s="75" t="s">
        <v>49</v>
      </c>
      <c r="D21" s="86">
        <v>26.49</v>
      </c>
    </row>
    <row r="22" spans="1:4" ht="15">
      <c r="A22" s="106" t="s">
        <v>58</v>
      </c>
      <c r="B22" s="84" t="s">
        <v>59</v>
      </c>
      <c r="C22" s="75" t="s">
        <v>49</v>
      </c>
      <c r="D22" s="86">
        <v>0</v>
      </c>
    </row>
    <row r="23" spans="1:4" ht="15">
      <c r="A23" s="106" t="s">
        <v>60</v>
      </c>
      <c r="B23" s="84" t="s">
        <v>61</v>
      </c>
      <c r="C23" s="75" t="s">
        <v>49</v>
      </c>
      <c r="D23" s="86">
        <v>0</v>
      </c>
    </row>
    <row r="24" spans="1:4" ht="15">
      <c r="A24" s="106" t="s">
        <v>62</v>
      </c>
      <c r="B24" s="84" t="s">
        <v>63</v>
      </c>
      <c r="C24" s="75" t="s">
        <v>49</v>
      </c>
      <c r="D24" s="86">
        <v>0</v>
      </c>
    </row>
    <row r="25" spans="1:4" ht="15">
      <c r="A25" s="106" t="s">
        <v>64</v>
      </c>
      <c r="B25" s="84" t="s">
        <v>65</v>
      </c>
      <c r="C25" s="75" t="s">
        <v>49</v>
      </c>
      <c r="D25" s="86">
        <v>0</v>
      </c>
    </row>
    <row r="26" spans="1:4" ht="15">
      <c r="A26" s="106" t="s">
        <v>66</v>
      </c>
      <c r="B26" s="69" t="s">
        <v>212</v>
      </c>
      <c r="C26" s="75" t="s">
        <v>30</v>
      </c>
      <c r="D26" s="85">
        <v>26693.048</v>
      </c>
    </row>
    <row r="27" spans="1:4" ht="15">
      <c r="A27" s="106" t="s">
        <v>68</v>
      </c>
      <c r="B27" s="69" t="s">
        <v>128</v>
      </c>
      <c r="C27" s="75" t="s">
        <v>30</v>
      </c>
      <c r="D27" s="85">
        <v>8975.83</v>
      </c>
    </row>
    <row r="28" spans="1:4" ht="15">
      <c r="A28" s="106" t="s">
        <v>69</v>
      </c>
      <c r="B28" s="69" t="s">
        <v>129</v>
      </c>
      <c r="C28" s="75" t="s">
        <v>30</v>
      </c>
      <c r="D28" s="85">
        <v>3031.88</v>
      </c>
    </row>
    <row r="29" spans="1:4" ht="15">
      <c r="A29" s="106" t="s">
        <v>70</v>
      </c>
      <c r="B29" s="69" t="s">
        <v>130</v>
      </c>
      <c r="C29" s="75" t="s">
        <v>30</v>
      </c>
      <c r="D29" s="85">
        <v>13474.25</v>
      </c>
    </row>
    <row r="30" spans="1:4" ht="15">
      <c r="A30" s="106" t="s">
        <v>71</v>
      </c>
      <c r="B30" s="69" t="s">
        <v>131</v>
      </c>
      <c r="C30" s="75" t="s">
        <v>30</v>
      </c>
      <c r="D30" s="85">
        <v>4463.082</v>
      </c>
    </row>
    <row r="31" spans="1:4" ht="15">
      <c r="A31" s="106" t="s">
        <v>72</v>
      </c>
      <c r="B31" s="76" t="s">
        <v>67</v>
      </c>
      <c r="C31" s="75" t="s">
        <v>30</v>
      </c>
      <c r="D31" s="85">
        <v>3389.782</v>
      </c>
    </row>
    <row r="32" spans="1:4" ht="15">
      <c r="A32" s="106" t="s">
        <v>73</v>
      </c>
      <c r="B32" s="76" t="s">
        <v>74</v>
      </c>
      <c r="C32" s="75" t="s">
        <v>30</v>
      </c>
      <c r="D32" s="85">
        <v>1073.3</v>
      </c>
    </row>
    <row r="33" spans="1:4" ht="15">
      <c r="A33" s="106" t="s">
        <v>75</v>
      </c>
      <c r="B33" s="69" t="s">
        <v>132</v>
      </c>
      <c r="C33" s="75" t="s">
        <v>30</v>
      </c>
      <c r="D33" s="85">
        <f>30282.421+167.731+422.648</f>
        <v>30872.8</v>
      </c>
    </row>
    <row r="34" spans="1:4" ht="15">
      <c r="A34" s="106" t="s">
        <v>76</v>
      </c>
      <c r="B34" s="76" t="s">
        <v>67</v>
      </c>
      <c r="C34" s="75" t="s">
        <v>30</v>
      </c>
      <c r="D34" s="85">
        <v>15358.018315199603</v>
      </c>
    </row>
    <row r="35" spans="1:4" ht="15">
      <c r="A35" s="106" t="s">
        <v>77</v>
      </c>
      <c r="B35" s="76" t="s">
        <v>74</v>
      </c>
      <c r="C35" s="75" t="s">
        <v>30</v>
      </c>
      <c r="D35" s="85">
        <v>4584.01002457742</v>
      </c>
    </row>
    <row r="36" spans="1:4" ht="15">
      <c r="A36" s="106" t="s">
        <v>78</v>
      </c>
      <c r="B36" s="69" t="s">
        <v>133</v>
      </c>
      <c r="C36" s="75" t="s">
        <v>30</v>
      </c>
      <c r="D36" s="85">
        <f>SUM(D37:D38)</f>
        <v>6654.1</v>
      </c>
    </row>
    <row r="37" spans="1:4" ht="15">
      <c r="A37" s="106" t="s">
        <v>79</v>
      </c>
      <c r="B37" s="76" t="s">
        <v>80</v>
      </c>
      <c r="C37" s="75" t="s">
        <v>30</v>
      </c>
      <c r="D37" s="85">
        <v>0</v>
      </c>
    </row>
    <row r="38" spans="1:4" ht="15">
      <c r="A38" s="106" t="s">
        <v>81</v>
      </c>
      <c r="B38" s="76" t="s">
        <v>134</v>
      </c>
      <c r="C38" s="75" t="s">
        <v>30</v>
      </c>
      <c r="D38" s="85">
        <f>5119+1535.1</f>
        <v>6654.1</v>
      </c>
    </row>
    <row r="39" spans="1:4" ht="15">
      <c r="A39" s="106" t="s">
        <v>83</v>
      </c>
      <c r="B39" s="76" t="s">
        <v>82</v>
      </c>
      <c r="C39" s="75" t="s">
        <v>30</v>
      </c>
      <c r="D39" s="85">
        <v>0</v>
      </c>
    </row>
    <row r="40" spans="1:4" ht="22.5">
      <c r="A40" s="106" t="s">
        <v>84</v>
      </c>
      <c r="B40" s="76" t="s">
        <v>135</v>
      </c>
      <c r="C40" s="75" t="s">
        <v>30</v>
      </c>
      <c r="D40" s="85">
        <v>0</v>
      </c>
    </row>
    <row r="41" spans="1:4" ht="15">
      <c r="A41" s="106" t="s">
        <v>87</v>
      </c>
      <c r="B41" s="76" t="s">
        <v>85</v>
      </c>
      <c r="C41" s="75" t="s">
        <v>203</v>
      </c>
      <c r="D41" s="87">
        <v>0</v>
      </c>
    </row>
    <row r="42" spans="1:4" ht="15">
      <c r="A42" s="106" t="s">
        <v>136</v>
      </c>
      <c r="B42" s="76" t="s">
        <v>88</v>
      </c>
      <c r="C42" s="75" t="s">
        <v>30</v>
      </c>
      <c r="D42" s="85">
        <v>0</v>
      </c>
    </row>
    <row r="43" spans="1:4" ht="22.5">
      <c r="A43" s="106" t="s">
        <v>89</v>
      </c>
      <c r="B43" s="69" t="s">
        <v>137</v>
      </c>
      <c r="C43" s="75" t="s">
        <v>30</v>
      </c>
      <c r="D43" s="85">
        <f>4051.04+336.74</f>
        <v>4387.78</v>
      </c>
    </row>
    <row r="44" spans="1:4" ht="15">
      <c r="A44" s="106" t="s">
        <v>138</v>
      </c>
      <c r="B44" s="95" t="s">
        <v>139</v>
      </c>
      <c r="C44" s="77" t="s">
        <v>30</v>
      </c>
      <c r="D44" s="92">
        <f>4189.32-1535.1+790.54</f>
        <v>3444.7599999999998</v>
      </c>
    </row>
    <row r="45" spans="1:4" ht="15">
      <c r="A45" s="106" t="s">
        <v>140</v>
      </c>
      <c r="B45" s="95" t="s">
        <v>141</v>
      </c>
      <c r="C45" s="77" t="s">
        <v>30</v>
      </c>
      <c r="D45" s="92">
        <v>11805.93</v>
      </c>
    </row>
    <row r="46" spans="1:4" ht="15">
      <c r="A46" s="90"/>
      <c r="B46" s="83" t="s">
        <v>119</v>
      </c>
      <c r="C46" s="78"/>
      <c r="D46" s="79"/>
    </row>
    <row r="47" spans="1:4" ht="22.5">
      <c r="A47" s="106" t="s">
        <v>8</v>
      </c>
      <c r="B47" s="74" t="s">
        <v>213</v>
      </c>
      <c r="C47" s="75" t="s">
        <v>30</v>
      </c>
      <c r="D47" s="85">
        <f>D10-D11</f>
        <v>-10010.10826800001</v>
      </c>
    </row>
    <row r="48" spans="1:4" ht="15">
      <c r="A48" s="106" t="s">
        <v>9</v>
      </c>
      <c r="B48" s="74" t="s">
        <v>214</v>
      </c>
      <c r="C48" s="75" t="s">
        <v>30</v>
      </c>
      <c r="D48" s="85">
        <v>-10010.10826800001</v>
      </c>
    </row>
    <row r="49" spans="1:4" ht="33.75">
      <c r="A49" s="106" t="s">
        <v>146</v>
      </c>
      <c r="B49" s="69" t="s">
        <v>215</v>
      </c>
      <c r="C49" s="75" t="s">
        <v>30</v>
      </c>
      <c r="D49" s="85">
        <v>0</v>
      </c>
    </row>
    <row r="50" spans="1:5" ht="15">
      <c r="A50" s="106" t="s">
        <v>10</v>
      </c>
      <c r="B50" s="74" t="s">
        <v>148</v>
      </c>
      <c r="C50" s="75" t="s">
        <v>30</v>
      </c>
      <c r="D50" s="98">
        <f>D51+D52-D53</f>
        <v>48454.280249999996</v>
      </c>
      <c r="E50" s="104"/>
    </row>
    <row r="51" spans="1:4" ht="15">
      <c r="A51" s="106" t="s">
        <v>149</v>
      </c>
      <c r="B51" s="69" t="s">
        <v>150</v>
      </c>
      <c r="C51" s="75" t="s">
        <v>30</v>
      </c>
      <c r="D51" s="85">
        <v>40705.17465</v>
      </c>
    </row>
    <row r="52" spans="1:4" ht="15">
      <c r="A52" s="106" t="s">
        <v>151</v>
      </c>
      <c r="B52" s="69" t="s">
        <v>152</v>
      </c>
      <c r="C52" s="75" t="s">
        <v>30</v>
      </c>
      <c r="D52" s="85">
        <v>7977.66847</v>
      </c>
    </row>
    <row r="53" spans="1:4" ht="15">
      <c r="A53" s="106" t="s">
        <v>153</v>
      </c>
      <c r="B53" s="69" t="s">
        <v>154</v>
      </c>
      <c r="C53" s="75" t="s">
        <v>30</v>
      </c>
      <c r="D53" s="85">
        <v>228.56287</v>
      </c>
    </row>
    <row r="54" spans="1:4" ht="15">
      <c r="A54" s="106" t="s">
        <v>11</v>
      </c>
      <c r="B54" s="74" t="s">
        <v>216</v>
      </c>
      <c r="C54" s="75" t="s">
        <v>90</v>
      </c>
      <c r="D54" s="86">
        <v>16523.3</v>
      </c>
    </row>
    <row r="55" spans="1:4" ht="22.5">
      <c r="A55" s="106" t="s">
        <v>14</v>
      </c>
      <c r="B55" s="74" t="s">
        <v>217</v>
      </c>
      <c r="C55" s="75" t="s">
        <v>90</v>
      </c>
      <c r="D55" s="86">
        <v>0</v>
      </c>
    </row>
    <row r="56" spans="1:4" ht="15">
      <c r="A56" s="106" t="s">
        <v>15</v>
      </c>
      <c r="B56" s="74" t="s">
        <v>218</v>
      </c>
      <c r="C56" s="75" t="s">
        <v>90</v>
      </c>
      <c r="D56" s="86">
        <v>16523.3</v>
      </c>
    </row>
    <row r="57" spans="1:4" ht="15">
      <c r="A57" s="106" t="s">
        <v>16</v>
      </c>
      <c r="B57" s="74" t="s">
        <v>219</v>
      </c>
      <c r="C57" s="75" t="s">
        <v>100</v>
      </c>
      <c r="D57" s="85">
        <v>152.7</v>
      </c>
    </row>
    <row r="58" spans="1:4" ht="15">
      <c r="A58" s="106" t="s">
        <v>17</v>
      </c>
      <c r="B58" s="74" t="s">
        <v>220</v>
      </c>
      <c r="C58" s="75" t="s">
        <v>100</v>
      </c>
      <c r="D58" s="85">
        <v>69</v>
      </c>
    </row>
    <row r="59" spans="1:4" ht="15">
      <c r="A59" s="106" t="s">
        <v>18</v>
      </c>
      <c r="B59" s="74" t="s">
        <v>221</v>
      </c>
      <c r="C59" s="75" t="s">
        <v>101</v>
      </c>
      <c r="D59" s="87">
        <v>10</v>
      </c>
    </row>
    <row r="60" spans="1:4" ht="15">
      <c r="A60" s="106" t="s">
        <v>19</v>
      </c>
      <c r="B60" s="74" t="s">
        <v>222</v>
      </c>
      <c r="C60" s="75" t="s">
        <v>101</v>
      </c>
      <c r="D60" s="87">
        <v>7</v>
      </c>
    </row>
    <row r="61" spans="1:4" ht="15">
      <c r="A61" s="106" t="s">
        <v>20</v>
      </c>
      <c r="B61" s="74" t="s">
        <v>223</v>
      </c>
      <c r="C61" s="75" t="s">
        <v>203</v>
      </c>
      <c r="D61" s="87">
        <v>209</v>
      </c>
    </row>
    <row r="62" spans="1:4" ht="15.75" thickBot="1">
      <c r="A62" s="91" t="s">
        <v>21</v>
      </c>
      <c r="B62" s="80" t="s">
        <v>107</v>
      </c>
      <c r="C62" s="81"/>
      <c r="D62" s="96"/>
    </row>
    <row r="63" spans="1:4" ht="15">
      <c r="A63" s="71"/>
      <c r="B63" s="72"/>
      <c r="C63" s="73"/>
      <c r="D63" s="82"/>
    </row>
  </sheetData>
  <sheetProtection/>
  <mergeCells count="3">
    <mergeCell ref="A3:D3"/>
    <mergeCell ref="A2:D2"/>
    <mergeCell ref="A4:D4"/>
  </mergeCells>
  <dataValidations count="1">
    <dataValidation type="decimal" allowBlank="1" showInputMessage="1" showErrorMessage="1" sqref="D11 D17 D50">
      <formula1>-999999999</formula1>
      <formula2>999999999999</formula2>
    </dataValidation>
  </dataValidations>
  <hyperlinks>
    <hyperlink ref="B46" location="'ВО показатели'!A1" tooltip="Добавить запись" display="Добавить запись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4"/>
  <sheetViews>
    <sheetView zoomScalePageLayoutView="0" workbookViewId="0" topLeftCell="A1">
      <selection activeCell="D1" sqref="D1"/>
    </sheetView>
  </sheetViews>
  <sheetFormatPr defaultColWidth="9.140625" defaultRowHeight="15"/>
  <cols>
    <col min="2" max="2" width="84.28125" style="0" customWidth="1"/>
    <col min="3" max="3" width="10.7109375" style="0" customWidth="1"/>
    <col min="4" max="4" width="27.00390625" style="0" customWidth="1"/>
    <col min="5" max="5" width="17.00390625" style="0" customWidth="1"/>
  </cols>
  <sheetData>
    <row r="1" ht="15">
      <c r="D1" s="54"/>
    </row>
    <row r="2" spans="1:37" ht="42" customHeight="1">
      <c r="A2" s="107" t="s">
        <v>120</v>
      </c>
      <c r="B2" s="108"/>
      <c r="C2" s="108"/>
      <c r="D2" s="10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</row>
    <row r="3" spans="1:37" ht="15.75" thickBot="1">
      <c r="A3" s="109" t="s">
        <v>121</v>
      </c>
      <c r="B3" s="110"/>
      <c r="C3" s="110"/>
      <c r="D3" s="110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4" spans="1:37" ht="16.5" customHeight="1" thickBot="1">
      <c r="A4" s="109" t="s">
        <v>228</v>
      </c>
      <c r="B4" s="110"/>
      <c r="C4" s="110"/>
      <c r="D4" s="110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</row>
    <row r="5" spans="1:37" ht="15">
      <c r="A5" s="70"/>
      <c r="B5" s="70"/>
      <c r="C5" s="70"/>
      <c r="D5" s="70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</row>
    <row r="6" spans="1:4" ht="23.25" thickBot="1">
      <c r="A6" s="105" t="s">
        <v>0</v>
      </c>
      <c r="B6" s="105" t="s">
        <v>1</v>
      </c>
      <c r="C6" s="105" t="s">
        <v>2</v>
      </c>
      <c r="D6" s="94" t="s">
        <v>3</v>
      </c>
    </row>
    <row r="7" spans="1:4" ht="15">
      <c r="A7" s="88">
        <v>1</v>
      </c>
      <c r="B7" s="88">
        <v>2</v>
      </c>
      <c r="C7" s="88">
        <v>3</v>
      </c>
      <c r="D7" s="88">
        <v>4</v>
      </c>
    </row>
    <row r="8" spans="1:4" ht="46.5" customHeight="1">
      <c r="A8" s="16" t="s">
        <v>4</v>
      </c>
      <c r="B8" s="17" t="s">
        <v>122</v>
      </c>
      <c r="C8" s="18" t="s">
        <v>29</v>
      </c>
      <c r="D8" s="67" t="s">
        <v>229</v>
      </c>
    </row>
    <row r="9" spans="1:4" ht="15">
      <c r="A9" s="24" t="s">
        <v>5</v>
      </c>
      <c r="B9" s="25" t="s">
        <v>123</v>
      </c>
      <c r="C9" s="26" t="s">
        <v>30</v>
      </c>
      <c r="D9" s="38">
        <v>8731.098610000001</v>
      </c>
    </row>
    <row r="10" spans="1:4" ht="22.5">
      <c r="A10" s="24">
        <v>3</v>
      </c>
      <c r="B10" s="25" t="s">
        <v>124</v>
      </c>
      <c r="C10" s="26" t="s">
        <v>30</v>
      </c>
      <c r="D10" s="98">
        <f>D11+D15+D18+SUM(D28:D32)+D35+D38+SUM(D45:D49)</f>
        <v>7662.23</v>
      </c>
    </row>
    <row r="11" spans="1:4" ht="15">
      <c r="A11" s="24" t="s">
        <v>31</v>
      </c>
      <c r="B11" s="27" t="s">
        <v>32</v>
      </c>
      <c r="C11" s="26" t="s">
        <v>30</v>
      </c>
      <c r="D11" s="98">
        <f>SUM(D12:D14)</f>
        <v>0</v>
      </c>
    </row>
    <row r="12" spans="1:4" ht="15">
      <c r="A12" s="24" t="s">
        <v>33</v>
      </c>
      <c r="B12" s="28" t="s">
        <v>34</v>
      </c>
      <c r="C12" s="26" t="s">
        <v>30</v>
      </c>
      <c r="D12" s="38">
        <v>0</v>
      </c>
    </row>
    <row r="13" spans="1:4" ht="15">
      <c r="A13" s="29" t="s">
        <v>35</v>
      </c>
      <c r="B13" s="28" t="s">
        <v>36</v>
      </c>
      <c r="C13" s="26" t="s">
        <v>30</v>
      </c>
      <c r="D13" s="38">
        <v>0</v>
      </c>
    </row>
    <row r="14" spans="1:4" ht="15">
      <c r="A14" s="29" t="s">
        <v>37</v>
      </c>
      <c r="B14" s="28" t="s">
        <v>38</v>
      </c>
      <c r="C14" s="26" t="s">
        <v>30</v>
      </c>
      <c r="D14" s="38">
        <v>0</v>
      </c>
    </row>
    <row r="15" spans="1:4" ht="22.5">
      <c r="A15" s="24" t="s">
        <v>39</v>
      </c>
      <c r="B15" s="27" t="s">
        <v>125</v>
      </c>
      <c r="C15" s="30" t="s">
        <v>30</v>
      </c>
      <c r="D15" s="38">
        <v>5912.11</v>
      </c>
    </row>
    <row r="16" spans="1:4" ht="15">
      <c r="A16" s="24" t="s">
        <v>40</v>
      </c>
      <c r="B16" s="28" t="s">
        <v>126</v>
      </c>
      <c r="C16" s="26" t="s">
        <v>41</v>
      </c>
      <c r="D16" s="13">
        <f>D15/D17</f>
        <v>1.4059714625445896</v>
      </c>
    </row>
    <row r="17" spans="1:4" ht="15">
      <c r="A17" s="24" t="s">
        <v>42</v>
      </c>
      <c r="B17" s="28" t="s">
        <v>43</v>
      </c>
      <c r="C17" s="26" t="s">
        <v>44</v>
      </c>
      <c r="D17" s="38">
        <v>4205</v>
      </c>
    </row>
    <row r="18" spans="1:4" ht="15">
      <c r="A18" s="24" t="s">
        <v>45</v>
      </c>
      <c r="B18" s="27" t="s">
        <v>46</v>
      </c>
      <c r="C18" s="30" t="s">
        <v>30</v>
      </c>
      <c r="D18" s="38">
        <v>0</v>
      </c>
    </row>
    <row r="19" spans="1:4" ht="15">
      <c r="A19" s="24" t="s">
        <v>47</v>
      </c>
      <c r="B19" s="28" t="s">
        <v>48</v>
      </c>
      <c r="C19" s="26" t="s">
        <v>49</v>
      </c>
      <c r="D19" s="99">
        <f>SUM(D20:D27)</f>
        <v>0</v>
      </c>
    </row>
    <row r="20" spans="1:4" ht="15">
      <c r="A20" s="24" t="s">
        <v>50</v>
      </c>
      <c r="B20" s="31" t="s">
        <v>51</v>
      </c>
      <c r="C20" s="26" t="s">
        <v>49</v>
      </c>
      <c r="D20" s="12">
        <v>0</v>
      </c>
    </row>
    <row r="21" spans="1:4" ht="15">
      <c r="A21" s="24" t="s">
        <v>52</v>
      </c>
      <c r="B21" s="31" t="s">
        <v>53</v>
      </c>
      <c r="C21" s="26" t="s">
        <v>49</v>
      </c>
      <c r="D21" s="12">
        <v>0</v>
      </c>
    </row>
    <row r="22" spans="1:4" ht="15">
      <c r="A22" s="24" t="s">
        <v>54</v>
      </c>
      <c r="B22" s="31" t="s">
        <v>55</v>
      </c>
      <c r="C22" s="26" t="s">
        <v>49</v>
      </c>
      <c r="D22" s="12">
        <v>0</v>
      </c>
    </row>
    <row r="23" spans="1:4" ht="15">
      <c r="A23" s="24" t="s">
        <v>56</v>
      </c>
      <c r="B23" s="31" t="s">
        <v>57</v>
      </c>
      <c r="C23" s="26" t="s">
        <v>49</v>
      </c>
      <c r="D23" s="12">
        <v>0</v>
      </c>
    </row>
    <row r="24" spans="1:4" ht="15">
      <c r="A24" s="24" t="s">
        <v>58</v>
      </c>
      <c r="B24" s="31" t="s">
        <v>59</v>
      </c>
      <c r="C24" s="26" t="s">
        <v>49</v>
      </c>
      <c r="D24" s="12">
        <v>0</v>
      </c>
    </row>
    <row r="25" spans="1:4" ht="15">
      <c r="A25" s="24" t="s">
        <v>60</v>
      </c>
      <c r="B25" s="31" t="s">
        <v>61</v>
      </c>
      <c r="C25" s="26" t="s">
        <v>49</v>
      </c>
      <c r="D25" s="12">
        <v>0</v>
      </c>
    </row>
    <row r="26" spans="1:4" ht="15">
      <c r="A26" s="24" t="s">
        <v>62</v>
      </c>
      <c r="B26" s="31" t="s">
        <v>63</v>
      </c>
      <c r="C26" s="26" t="s">
        <v>49</v>
      </c>
      <c r="D26" s="12">
        <v>0</v>
      </c>
    </row>
    <row r="27" spans="1:4" ht="15">
      <c r="A27" s="24" t="s">
        <v>64</v>
      </c>
      <c r="B27" s="31" t="s">
        <v>65</v>
      </c>
      <c r="C27" s="26" t="s">
        <v>49</v>
      </c>
      <c r="D27" s="12">
        <v>0</v>
      </c>
    </row>
    <row r="28" spans="1:4" ht="15">
      <c r="A28" s="24" t="s">
        <v>66</v>
      </c>
      <c r="B28" s="27" t="s">
        <v>127</v>
      </c>
      <c r="C28" s="30" t="s">
        <v>30</v>
      </c>
      <c r="D28" s="38">
        <v>519.45</v>
      </c>
    </row>
    <row r="29" spans="1:4" ht="15">
      <c r="A29" s="24" t="s">
        <v>68</v>
      </c>
      <c r="B29" s="27" t="s">
        <v>128</v>
      </c>
      <c r="C29" s="30" t="s">
        <v>30</v>
      </c>
      <c r="D29" s="38">
        <v>176.14</v>
      </c>
    </row>
    <row r="30" spans="1:4" ht="15">
      <c r="A30" s="24" t="s">
        <v>69</v>
      </c>
      <c r="B30" s="27" t="s">
        <v>129</v>
      </c>
      <c r="C30" s="30" t="s">
        <v>30</v>
      </c>
      <c r="D30" s="38">
        <v>0</v>
      </c>
    </row>
    <row r="31" spans="1:4" ht="15">
      <c r="A31" s="24" t="s">
        <v>70</v>
      </c>
      <c r="B31" s="27" t="s">
        <v>130</v>
      </c>
      <c r="C31" s="30" t="s">
        <v>30</v>
      </c>
      <c r="D31" s="38">
        <v>222.65</v>
      </c>
    </row>
    <row r="32" spans="1:4" ht="15">
      <c r="A32" s="24" t="s">
        <v>71</v>
      </c>
      <c r="B32" s="27" t="s">
        <v>131</v>
      </c>
      <c r="C32" s="30" t="s">
        <v>30</v>
      </c>
      <c r="D32" s="38">
        <v>0</v>
      </c>
    </row>
    <row r="33" spans="1:4" ht="15">
      <c r="A33" s="24" t="s">
        <v>72</v>
      </c>
      <c r="B33" s="28" t="s">
        <v>67</v>
      </c>
      <c r="C33" s="30" t="s">
        <v>30</v>
      </c>
      <c r="D33" s="38">
        <v>0</v>
      </c>
    </row>
    <row r="34" spans="1:4" ht="15">
      <c r="A34" s="24" t="s">
        <v>73</v>
      </c>
      <c r="B34" s="28" t="s">
        <v>74</v>
      </c>
      <c r="C34" s="30" t="s">
        <v>30</v>
      </c>
      <c r="D34" s="38">
        <v>0</v>
      </c>
    </row>
    <row r="35" spans="1:4" ht="15">
      <c r="A35" s="24" t="s">
        <v>75</v>
      </c>
      <c r="B35" s="27" t="s">
        <v>132</v>
      </c>
      <c r="C35" s="30" t="s">
        <v>30</v>
      </c>
      <c r="D35" s="38">
        <f>589.61+3.27+8.23</f>
        <v>601.11</v>
      </c>
    </row>
    <row r="36" spans="1:4" ht="15">
      <c r="A36" s="24" t="s">
        <v>76</v>
      </c>
      <c r="B36" s="28" t="s">
        <v>67</v>
      </c>
      <c r="C36" s="30" t="s">
        <v>30</v>
      </c>
      <c r="D36" s="38">
        <v>95.58</v>
      </c>
    </row>
    <row r="37" spans="1:4" ht="15">
      <c r="A37" s="24" t="s">
        <v>77</v>
      </c>
      <c r="B37" s="28" t="s">
        <v>74</v>
      </c>
      <c r="C37" s="30" t="s">
        <v>30</v>
      </c>
      <c r="D37" s="38">
        <v>31.67</v>
      </c>
    </row>
    <row r="38" spans="1:4" ht="15">
      <c r="A38" s="24" t="s">
        <v>78</v>
      </c>
      <c r="B38" s="27" t="s">
        <v>133</v>
      </c>
      <c r="C38" s="30" t="s">
        <v>30</v>
      </c>
      <c r="D38" s="38">
        <v>0</v>
      </c>
    </row>
    <row r="39" spans="1:4" ht="15">
      <c r="A39" s="24" t="s">
        <v>79</v>
      </c>
      <c r="B39" s="28" t="s">
        <v>80</v>
      </c>
      <c r="C39" s="30" t="s">
        <v>30</v>
      </c>
      <c r="D39" s="38">
        <v>0</v>
      </c>
    </row>
    <row r="40" spans="1:4" ht="15">
      <c r="A40" s="24" t="s">
        <v>81</v>
      </c>
      <c r="B40" s="28" t="s">
        <v>134</v>
      </c>
      <c r="C40" s="30" t="s">
        <v>30</v>
      </c>
      <c r="D40" s="38">
        <v>0</v>
      </c>
    </row>
    <row r="41" spans="1:4" ht="15">
      <c r="A41" s="24" t="s">
        <v>83</v>
      </c>
      <c r="B41" s="28" t="s">
        <v>82</v>
      </c>
      <c r="C41" s="30" t="s">
        <v>30</v>
      </c>
      <c r="D41" s="38">
        <v>0</v>
      </c>
    </row>
    <row r="42" spans="1:4" ht="22.5">
      <c r="A42" s="24" t="s">
        <v>84</v>
      </c>
      <c r="B42" s="28" t="s">
        <v>135</v>
      </c>
      <c r="C42" s="30" t="s">
        <v>30</v>
      </c>
      <c r="D42" s="38">
        <v>0</v>
      </c>
    </row>
    <row r="43" spans="1:4" ht="15">
      <c r="A43" s="24" t="s">
        <v>87</v>
      </c>
      <c r="B43" s="28" t="s">
        <v>85</v>
      </c>
      <c r="C43" s="26" t="s">
        <v>86</v>
      </c>
      <c r="D43" s="39">
        <v>0</v>
      </c>
    </row>
    <row r="44" spans="1:4" ht="15">
      <c r="A44" s="24" t="s">
        <v>136</v>
      </c>
      <c r="B44" s="28" t="s">
        <v>88</v>
      </c>
      <c r="C44" s="30" t="s">
        <v>30</v>
      </c>
      <c r="D44" s="38">
        <v>0</v>
      </c>
    </row>
    <row r="45" spans="1:4" ht="22.5">
      <c r="A45" s="24" t="s">
        <v>89</v>
      </c>
      <c r="B45" s="27" t="s">
        <v>137</v>
      </c>
      <c r="C45" s="30" t="s">
        <v>30</v>
      </c>
      <c r="D45" s="38">
        <v>0</v>
      </c>
    </row>
    <row r="46" spans="1:4" ht="15">
      <c r="A46" s="106" t="s">
        <v>138</v>
      </c>
      <c r="B46" s="95" t="s">
        <v>139</v>
      </c>
      <c r="C46" s="77" t="s">
        <v>30</v>
      </c>
      <c r="D46" s="92">
        <v>0</v>
      </c>
    </row>
    <row r="47" spans="1:4" ht="15">
      <c r="A47" s="106" t="s">
        <v>140</v>
      </c>
      <c r="B47" s="95" t="s">
        <v>141</v>
      </c>
      <c r="C47" s="77" t="s">
        <v>30</v>
      </c>
      <c r="D47" s="92">
        <v>0</v>
      </c>
    </row>
    <row r="48" spans="1:4" ht="15">
      <c r="A48" s="106" t="s">
        <v>142</v>
      </c>
      <c r="B48" s="95" t="s">
        <v>143</v>
      </c>
      <c r="C48" s="77" t="s">
        <v>30</v>
      </c>
      <c r="D48" s="92">
        <v>230.77</v>
      </c>
    </row>
    <row r="49" spans="1:4" ht="15">
      <c r="A49" s="19"/>
      <c r="B49" s="5" t="s">
        <v>119</v>
      </c>
      <c r="C49" s="78"/>
      <c r="D49" s="20"/>
    </row>
    <row r="50" spans="1:4" ht="22.5">
      <c r="A50" s="24" t="s">
        <v>8</v>
      </c>
      <c r="B50" s="25" t="s">
        <v>144</v>
      </c>
      <c r="C50" s="30" t="s">
        <v>30</v>
      </c>
      <c r="D50" s="38">
        <f>D9-D10</f>
        <v>1068.8686100000014</v>
      </c>
    </row>
    <row r="51" spans="1:4" ht="15">
      <c r="A51" s="24" t="s">
        <v>9</v>
      </c>
      <c r="B51" s="25" t="s">
        <v>145</v>
      </c>
      <c r="C51" s="30" t="s">
        <v>30</v>
      </c>
      <c r="D51" s="38"/>
    </row>
    <row r="52" spans="1:4" ht="22.5">
      <c r="A52" s="24" t="s">
        <v>146</v>
      </c>
      <c r="B52" s="27" t="s">
        <v>147</v>
      </c>
      <c r="C52" s="30" t="s">
        <v>30</v>
      </c>
      <c r="D52" s="38"/>
    </row>
    <row r="53" spans="1:4" ht="15">
      <c r="A53" s="24" t="s">
        <v>10</v>
      </c>
      <c r="B53" s="25" t="s">
        <v>148</v>
      </c>
      <c r="C53" s="26" t="s">
        <v>30</v>
      </c>
      <c r="D53" s="98">
        <f>D54+D55-D56</f>
        <v>0</v>
      </c>
    </row>
    <row r="54" spans="1:4" ht="15">
      <c r="A54" s="24" t="s">
        <v>149</v>
      </c>
      <c r="B54" s="28" t="s">
        <v>150</v>
      </c>
      <c r="C54" s="26" t="s">
        <v>30</v>
      </c>
      <c r="D54" s="38">
        <v>0</v>
      </c>
    </row>
    <row r="55" spans="1:4" ht="15">
      <c r="A55" s="24" t="s">
        <v>151</v>
      </c>
      <c r="B55" s="28" t="s">
        <v>152</v>
      </c>
      <c r="C55" s="26" t="s">
        <v>30</v>
      </c>
      <c r="D55" s="38">
        <v>0</v>
      </c>
    </row>
    <row r="56" spans="1:4" ht="15">
      <c r="A56" s="24" t="s">
        <v>153</v>
      </c>
      <c r="B56" s="28" t="s">
        <v>154</v>
      </c>
      <c r="C56" s="26" t="s">
        <v>30</v>
      </c>
      <c r="D56" s="38">
        <v>0</v>
      </c>
    </row>
    <row r="57" spans="1:4" ht="15">
      <c r="A57" s="24" t="s">
        <v>11</v>
      </c>
      <c r="B57" s="25" t="s">
        <v>155</v>
      </c>
      <c r="C57" s="26" t="s">
        <v>90</v>
      </c>
      <c r="D57" s="99">
        <f>SUM(D58:D59)</f>
        <v>2365.47</v>
      </c>
    </row>
    <row r="58" spans="1:4" ht="15">
      <c r="A58" s="24" t="s">
        <v>12</v>
      </c>
      <c r="B58" s="27" t="s">
        <v>91</v>
      </c>
      <c r="C58" s="26" t="s">
        <v>90</v>
      </c>
      <c r="D58" s="12">
        <v>0</v>
      </c>
    </row>
    <row r="59" spans="1:4" ht="15">
      <c r="A59" s="24" t="s">
        <v>13</v>
      </c>
      <c r="B59" s="27" t="s">
        <v>92</v>
      </c>
      <c r="C59" s="26" t="s">
        <v>90</v>
      </c>
      <c r="D59" s="12">
        <v>2365.47</v>
      </c>
    </row>
    <row r="60" spans="1:4" ht="15">
      <c r="A60" s="24" t="s">
        <v>14</v>
      </c>
      <c r="B60" s="25" t="s">
        <v>156</v>
      </c>
      <c r="C60" s="26" t="s">
        <v>90</v>
      </c>
      <c r="D60" s="99">
        <f>SUM(D61:D62)</f>
        <v>0</v>
      </c>
    </row>
    <row r="61" spans="1:4" ht="15">
      <c r="A61" s="24" t="s">
        <v>93</v>
      </c>
      <c r="B61" s="27" t="s">
        <v>34</v>
      </c>
      <c r="C61" s="26" t="s">
        <v>90</v>
      </c>
      <c r="D61" s="12">
        <v>0</v>
      </c>
    </row>
    <row r="62" spans="1:4" ht="15">
      <c r="A62" s="24" t="s">
        <v>94</v>
      </c>
      <c r="B62" s="27" t="s">
        <v>36</v>
      </c>
      <c r="C62" s="26" t="s">
        <v>90</v>
      </c>
      <c r="D62" s="12">
        <v>0</v>
      </c>
    </row>
    <row r="63" spans="1:4" ht="15">
      <c r="A63" s="24" t="s">
        <v>15</v>
      </c>
      <c r="B63" s="25" t="s">
        <v>157</v>
      </c>
      <c r="C63" s="26" t="s">
        <v>90</v>
      </c>
      <c r="D63" s="12">
        <v>0</v>
      </c>
    </row>
    <row r="64" spans="1:4" ht="15">
      <c r="A64" s="24" t="s">
        <v>16</v>
      </c>
      <c r="B64" s="25" t="s">
        <v>158</v>
      </c>
      <c r="C64" s="26" t="s">
        <v>90</v>
      </c>
      <c r="D64" s="99">
        <f>SUM(D65:D66)</f>
        <v>2365.47</v>
      </c>
    </row>
    <row r="65" spans="1:4" ht="15">
      <c r="A65" s="24" t="s">
        <v>95</v>
      </c>
      <c r="B65" s="27" t="s">
        <v>96</v>
      </c>
      <c r="C65" s="26" t="s">
        <v>90</v>
      </c>
      <c r="D65" s="12">
        <v>2365.47</v>
      </c>
    </row>
    <row r="66" spans="1:4" ht="15">
      <c r="A66" s="24" t="s">
        <v>97</v>
      </c>
      <c r="B66" s="27" t="s">
        <v>98</v>
      </c>
      <c r="C66" s="26" t="s">
        <v>90</v>
      </c>
      <c r="D66" s="12">
        <v>0</v>
      </c>
    </row>
    <row r="67" spans="1:4" ht="15">
      <c r="A67" s="24" t="s">
        <v>17</v>
      </c>
      <c r="B67" s="32" t="s">
        <v>159</v>
      </c>
      <c r="C67" s="26" t="s">
        <v>99</v>
      </c>
      <c r="D67" s="38">
        <v>11</v>
      </c>
    </row>
    <row r="68" spans="1:4" ht="15">
      <c r="A68" s="24" t="s">
        <v>160</v>
      </c>
      <c r="B68" s="27" t="s">
        <v>161</v>
      </c>
      <c r="C68" s="26" t="s">
        <v>99</v>
      </c>
      <c r="D68" s="38">
        <v>0</v>
      </c>
    </row>
    <row r="69" spans="1:4" ht="15">
      <c r="A69" s="24" t="s">
        <v>162</v>
      </c>
      <c r="B69" s="27" t="s">
        <v>163</v>
      </c>
      <c r="C69" s="26" t="s">
        <v>99</v>
      </c>
      <c r="D69" s="38">
        <v>0</v>
      </c>
    </row>
    <row r="70" spans="1:4" ht="15">
      <c r="A70" s="24" t="s">
        <v>18</v>
      </c>
      <c r="B70" s="25" t="s">
        <v>164</v>
      </c>
      <c r="C70" s="26" t="s">
        <v>100</v>
      </c>
      <c r="D70" s="39">
        <v>15.3</v>
      </c>
    </row>
    <row r="71" spans="1:4" ht="15">
      <c r="A71" s="24" t="s">
        <v>19</v>
      </c>
      <c r="B71" s="25" t="s">
        <v>165</v>
      </c>
      <c r="C71" s="26" t="s">
        <v>101</v>
      </c>
      <c r="D71" s="39">
        <v>0</v>
      </c>
    </row>
    <row r="72" spans="1:4" ht="15">
      <c r="A72" s="24" t="s">
        <v>20</v>
      </c>
      <c r="B72" s="32" t="s">
        <v>166</v>
      </c>
      <c r="C72" s="26" t="s">
        <v>101</v>
      </c>
      <c r="D72" s="39">
        <v>0</v>
      </c>
    </row>
    <row r="73" spans="1:4" ht="15">
      <c r="A73" s="24" t="s">
        <v>21</v>
      </c>
      <c r="B73" s="25" t="s">
        <v>167</v>
      </c>
      <c r="C73" s="26" t="s">
        <v>86</v>
      </c>
      <c r="D73" s="39">
        <v>0</v>
      </c>
    </row>
    <row r="74" spans="1:4" ht="15">
      <c r="A74" s="24" t="s">
        <v>22</v>
      </c>
      <c r="B74" s="25" t="s">
        <v>168</v>
      </c>
      <c r="C74" s="30" t="s">
        <v>102</v>
      </c>
      <c r="D74" s="99">
        <f>D17/D57</f>
        <v>1.777659408066896</v>
      </c>
    </row>
    <row r="75" spans="1:4" ht="15">
      <c r="A75" s="24" t="s">
        <v>23</v>
      </c>
      <c r="B75" s="27" t="s">
        <v>169</v>
      </c>
      <c r="C75" s="30" t="s">
        <v>102</v>
      </c>
      <c r="D75" s="12">
        <f>D74</f>
        <v>1.777659408066896</v>
      </c>
    </row>
    <row r="76" spans="1:4" ht="15">
      <c r="A76" s="24" t="s">
        <v>24</v>
      </c>
      <c r="B76" s="27" t="s">
        <v>170</v>
      </c>
      <c r="C76" s="30" t="s">
        <v>102</v>
      </c>
      <c r="D76" s="12">
        <v>0</v>
      </c>
    </row>
    <row r="77" spans="1:4" ht="15">
      <c r="A77" s="24" t="s">
        <v>24</v>
      </c>
      <c r="B77" s="27" t="s">
        <v>171</v>
      </c>
      <c r="C77" s="30" t="s">
        <v>102</v>
      </c>
      <c r="D77" s="12">
        <f>D74</f>
        <v>1.777659408066896</v>
      </c>
    </row>
    <row r="78" spans="1:4" ht="15">
      <c r="A78" s="24" t="s">
        <v>25</v>
      </c>
      <c r="B78" s="32" t="s">
        <v>172</v>
      </c>
      <c r="C78" s="26" t="s">
        <v>90</v>
      </c>
      <c r="D78" s="12">
        <v>0</v>
      </c>
    </row>
    <row r="79" spans="1:4" ht="15">
      <c r="A79" s="24" t="s">
        <v>26</v>
      </c>
      <c r="B79" s="32" t="s">
        <v>103</v>
      </c>
      <c r="C79" s="26" t="s">
        <v>90</v>
      </c>
      <c r="D79" s="99">
        <f>SUM(D80:D82)</f>
        <v>0</v>
      </c>
    </row>
    <row r="80" spans="1:4" ht="15">
      <c r="A80" s="24" t="s">
        <v>173</v>
      </c>
      <c r="B80" s="27" t="s">
        <v>104</v>
      </c>
      <c r="C80" s="26" t="s">
        <v>90</v>
      </c>
      <c r="D80" s="12">
        <v>0</v>
      </c>
    </row>
    <row r="81" spans="1:4" ht="15">
      <c r="A81" s="24" t="s">
        <v>174</v>
      </c>
      <c r="B81" s="27" t="s">
        <v>105</v>
      </c>
      <c r="C81" s="26" t="s">
        <v>90</v>
      </c>
      <c r="D81" s="12">
        <v>0</v>
      </c>
    </row>
    <row r="82" spans="1:4" ht="15">
      <c r="A82" s="24" t="s">
        <v>175</v>
      </c>
      <c r="B82" s="27" t="s">
        <v>106</v>
      </c>
      <c r="C82" s="26" t="s">
        <v>90</v>
      </c>
      <c r="D82" s="12">
        <v>0</v>
      </c>
    </row>
    <row r="83" spans="1:4" ht="22.5">
      <c r="A83" s="33" t="s">
        <v>27</v>
      </c>
      <c r="B83" s="34" t="s">
        <v>176</v>
      </c>
      <c r="C83" s="35" t="s">
        <v>99</v>
      </c>
      <c r="D83" s="38"/>
    </row>
    <row r="84" spans="1:4" ht="15.75" thickBot="1">
      <c r="A84" s="21" t="s">
        <v>28</v>
      </c>
      <c r="B84" s="41" t="s">
        <v>107</v>
      </c>
      <c r="C84" s="22"/>
      <c r="D84" s="53" t="s">
        <v>177</v>
      </c>
    </row>
  </sheetData>
  <sheetProtection/>
  <mergeCells count="3">
    <mergeCell ref="A4:D4"/>
    <mergeCell ref="A2:D2"/>
    <mergeCell ref="A3:D3"/>
  </mergeCells>
  <dataValidations count="2">
    <dataValidation type="decimal" allowBlank="1" showInputMessage="1" showErrorMessage="1" error="Значение должно быть действительным числом" sqref="D79">
      <formula1>-999999999</formula1>
      <formula2>999999999999</formula2>
    </dataValidation>
    <dataValidation type="decimal" allowBlank="1" showInputMessage="1" showErrorMessage="1" sqref="D10:D11 D19 D57 D60 D64 D74 D53">
      <formula1>-999999999</formula1>
      <formula2>999999999999</formula2>
    </dataValidation>
  </dataValidations>
  <hyperlinks>
    <hyperlink ref="B49" location="'ХВС показатели'!A1" tooltip="Добавить запись" display="Добавить запись"/>
    <hyperlink ref="A49" location="'ХВС показатели'!A1" display="Добавить запись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69.57421875" style="0" customWidth="1"/>
    <col min="3" max="3" width="22.7109375" style="0" customWidth="1"/>
  </cols>
  <sheetData>
    <row r="1" ht="15">
      <c r="C1" s="54"/>
    </row>
    <row r="2" spans="1:3" ht="27.75" customHeight="1">
      <c r="A2" s="107" t="s">
        <v>178</v>
      </c>
      <c r="B2" s="108"/>
      <c r="C2" s="108"/>
    </row>
    <row r="3" spans="1:3" ht="15.75" customHeight="1" thickBot="1">
      <c r="A3" s="109" t="s">
        <v>230</v>
      </c>
      <c r="B3" s="110"/>
      <c r="C3" s="110"/>
    </row>
    <row r="4" spans="1:3" ht="15">
      <c r="A4" s="111" t="s">
        <v>198</v>
      </c>
      <c r="B4" s="111"/>
      <c r="C4" s="111"/>
    </row>
    <row r="5" spans="1:3" ht="15">
      <c r="A5" s="93"/>
      <c r="B5" s="93"/>
      <c r="C5" s="93"/>
    </row>
    <row r="6" spans="1:3" ht="15.75" thickBot="1">
      <c r="A6" s="105" t="s">
        <v>0</v>
      </c>
      <c r="B6" s="105" t="s">
        <v>1</v>
      </c>
      <c r="C6" s="94" t="s">
        <v>3</v>
      </c>
    </row>
    <row r="7" spans="1:3" ht="15">
      <c r="A7" s="61" t="s">
        <v>4</v>
      </c>
      <c r="B7" s="61" t="s">
        <v>5</v>
      </c>
      <c r="C7" s="61" t="s">
        <v>7</v>
      </c>
    </row>
    <row r="8" spans="1:3" ht="20.25" customHeight="1">
      <c r="A8" s="43" t="s">
        <v>4</v>
      </c>
      <c r="B8" s="44" t="s">
        <v>179</v>
      </c>
      <c r="C8" s="45"/>
    </row>
    <row r="9" spans="1:3" ht="20.25" customHeight="1">
      <c r="A9" s="46" t="s">
        <v>5</v>
      </c>
      <c r="B9" s="47" t="s">
        <v>180</v>
      </c>
      <c r="C9" s="39"/>
    </row>
    <row r="10" spans="1:3" ht="14.25" customHeight="1">
      <c r="A10" s="46" t="s">
        <v>6</v>
      </c>
      <c r="B10" s="48" t="s">
        <v>108</v>
      </c>
      <c r="C10" s="38"/>
    </row>
    <row r="11" spans="1:3" ht="20.25" customHeight="1">
      <c r="A11" s="46" t="s">
        <v>7</v>
      </c>
      <c r="B11" s="47" t="s">
        <v>181</v>
      </c>
      <c r="C11" s="102">
        <f>SUM(C12:C14,C17:C18)</f>
        <v>110991</v>
      </c>
    </row>
    <row r="12" spans="1:3" ht="15.75" customHeight="1">
      <c r="A12" s="46" t="s">
        <v>31</v>
      </c>
      <c r="B12" s="48" t="s">
        <v>182</v>
      </c>
      <c r="C12" s="39">
        <v>10195</v>
      </c>
    </row>
    <row r="13" spans="1:3" ht="15.75" customHeight="1">
      <c r="A13" s="46" t="s">
        <v>39</v>
      </c>
      <c r="B13" s="48" t="s">
        <v>183</v>
      </c>
      <c r="C13" s="39">
        <v>10195</v>
      </c>
    </row>
    <row r="14" spans="1:3" ht="15.75" customHeight="1">
      <c r="A14" s="46" t="s">
        <v>45</v>
      </c>
      <c r="B14" s="48" t="s">
        <v>184</v>
      </c>
      <c r="C14" s="39">
        <v>79639</v>
      </c>
    </row>
    <row r="15" spans="1:3" ht="15.75" customHeight="1">
      <c r="A15" s="46" t="s">
        <v>47</v>
      </c>
      <c r="B15" s="48" t="s">
        <v>185</v>
      </c>
      <c r="C15" s="39">
        <v>20633</v>
      </c>
    </row>
    <row r="16" spans="1:3" ht="15.75" customHeight="1">
      <c r="A16" s="46" t="s">
        <v>186</v>
      </c>
      <c r="B16" s="48" t="s">
        <v>187</v>
      </c>
      <c r="C16" s="39">
        <v>29391</v>
      </c>
    </row>
    <row r="17" spans="1:3" ht="15.75" customHeight="1">
      <c r="A17" s="46" t="s">
        <v>66</v>
      </c>
      <c r="B17" s="48" t="s">
        <v>188</v>
      </c>
      <c r="C17" s="39">
        <v>5481</v>
      </c>
    </row>
    <row r="18" spans="1:3" ht="20.25" customHeight="1">
      <c r="A18" s="46" t="s">
        <v>68</v>
      </c>
      <c r="B18" s="48" t="s">
        <v>189</v>
      </c>
      <c r="C18" s="39">
        <v>5481</v>
      </c>
    </row>
    <row r="19" spans="1:3" ht="32.25" customHeight="1">
      <c r="A19" s="46" t="s">
        <v>8</v>
      </c>
      <c r="B19" s="47" t="s">
        <v>190</v>
      </c>
      <c r="C19" s="102">
        <f>SUM(C20:C24)</f>
        <v>245</v>
      </c>
    </row>
    <row r="20" spans="1:3" ht="16.5" customHeight="1">
      <c r="A20" s="46" t="s">
        <v>114</v>
      </c>
      <c r="B20" s="48" t="s">
        <v>109</v>
      </c>
      <c r="C20" s="39">
        <v>10</v>
      </c>
    </row>
    <row r="21" spans="1:3" ht="16.5" customHeight="1">
      <c r="A21" s="46" t="s">
        <v>115</v>
      </c>
      <c r="B21" s="48" t="s">
        <v>110</v>
      </c>
      <c r="C21" s="39">
        <v>7</v>
      </c>
    </row>
    <row r="22" spans="1:3" ht="16.5" customHeight="1">
      <c r="A22" s="49" t="s">
        <v>116</v>
      </c>
      <c r="B22" s="50" t="s">
        <v>113</v>
      </c>
      <c r="C22" s="39">
        <v>210</v>
      </c>
    </row>
    <row r="23" spans="1:3" ht="16.5" customHeight="1">
      <c r="A23" s="51" t="s">
        <v>117</v>
      </c>
      <c r="B23" s="52" t="s">
        <v>111</v>
      </c>
      <c r="C23" s="39">
        <v>9</v>
      </c>
    </row>
    <row r="24" spans="1:3" ht="16.5" customHeight="1">
      <c r="A24" s="49" t="s">
        <v>118</v>
      </c>
      <c r="B24" s="50" t="s">
        <v>112</v>
      </c>
      <c r="C24" s="39">
        <v>9</v>
      </c>
    </row>
    <row r="25" spans="1:3" ht="20.25" customHeight="1" thickBot="1">
      <c r="A25" s="40" t="s">
        <v>9</v>
      </c>
      <c r="B25" s="41" t="s">
        <v>107</v>
      </c>
      <c r="C25" s="53" t="s">
        <v>226</v>
      </c>
    </row>
    <row r="26" spans="1:3" ht="11.25" customHeight="1">
      <c r="A26" s="42"/>
      <c r="B26" s="42"/>
      <c r="C26" s="42"/>
    </row>
  </sheetData>
  <sheetProtection/>
  <mergeCells count="3">
    <mergeCell ref="A2:C2"/>
    <mergeCell ref="A3:C3"/>
    <mergeCell ref="A4:C4"/>
  </mergeCells>
  <dataValidations count="1">
    <dataValidation type="decimal" allowBlank="1" showInputMessage="1" showErrorMessage="1" error="Значение должно быть действительным числом" sqref="C11 C19">
      <formula1>-999999999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">
      <selection activeCell="G20" sqref="G20"/>
    </sheetView>
  </sheetViews>
  <sheetFormatPr defaultColWidth="9.140625" defaultRowHeight="15"/>
  <cols>
    <col min="2" max="2" width="69.57421875" style="0" customWidth="1"/>
    <col min="3" max="3" width="22.7109375" style="0" customWidth="1"/>
  </cols>
  <sheetData>
    <row r="1" ht="15">
      <c r="C1" s="54"/>
    </row>
    <row r="2" spans="1:3" ht="11.25" customHeight="1">
      <c r="A2" s="42"/>
      <c r="B2" s="42"/>
      <c r="C2" s="42"/>
    </row>
    <row r="3" spans="1:3" ht="33.75" customHeight="1">
      <c r="A3" s="107" t="s">
        <v>178</v>
      </c>
      <c r="B3" s="108"/>
      <c r="C3" s="108"/>
    </row>
    <row r="4" spans="1:3" ht="14.25" customHeight="1" thickBot="1">
      <c r="A4" s="109" t="s">
        <v>121</v>
      </c>
      <c r="B4" s="110"/>
      <c r="C4" s="110"/>
    </row>
    <row r="5" spans="1:3" ht="8.25" customHeight="1">
      <c r="A5" s="55"/>
      <c r="B5" s="55"/>
      <c r="C5" s="55"/>
    </row>
    <row r="6" spans="1:3" ht="15">
      <c r="A6" s="111" t="s">
        <v>208</v>
      </c>
      <c r="B6" s="111"/>
      <c r="C6" s="111"/>
    </row>
    <row r="7" spans="1:3" ht="15">
      <c r="A7" s="64"/>
      <c r="B7" s="64"/>
      <c r="C7" s="64"/>
    </row>
    <row r="8" spans="1:3" ht="15.75" thickBot="1">
      <c r="A8" s="60" t="s">
        <v>0</v>
      </c>
      <c r="B8" s="60" t="s">
        <v>1</v>
      </c>
      <c r="C8" s="65" t="s">
        <v>3</v>
      </c>
    </row>
    <row r="9" spans="1:3" ht="15">
      <c r="A9" s="61" t="s">
        <v>4</v>
      </c>
      <c r="B9" s="61" t="s">
        <v>5</v>
      </c>
      <c r="C9" s="61" t="s">
        <v>7</v>
      </c>
    </row>
    <row r="10" spans="1:3" ht="15">
      <c r="A10" s="62">
        <v>1</v>
      </c>
      <c r="B10" s="57" t="s">
        <v>204</v>
      </c>
      <c r="C10" s="59"/>
    </row>
    <row r="11" spans="1:3" ht="15">
      <c r="A11" s="62" t="s">
        <v>5</v>
      </c>
      <c r="B11" s="57" t="s">
        <v>205</v>
      </c>
      <c r="C11" s="59"/>
    </row>
    <row r="12" spans="1:3" ht="22.5">
      <c r="A12" s="58" t="s">
        <v>7</v>
      </c>
      <c r="B12" s="57" t="s">
        <v>206</v>
      </c>
      <c r="C12" s="103">
        <f>SUM(C13:C19)</f>
        <v>2714</v>
      </c>
    </row>
    <row r="13" spans="1:3" ht="15">
      <c r="A13" s="58" t="s">
        <v>31</v>
      </c>
      <c r="B13" s="58" t="s">
        <v>191</v>
      </c>
      <c r="C13" s="59">
        <v>1285</v>
      </c>
    </row>
    <row r="14" spans="1:3" ht="15">
      <c r="A14" s="58" t="s">
        <v>39</v>
      </c>
      <c r="B14" s="58" t="s">
        <v>192</v>
      </c>
      <c r="C14" s="59">
        <v>213</v>
      </c>
    </row>
    <row r="15" spans="1:3" ht="15">
      <c r="A15" s="58" t="s">
        <v>45</v>
      </c>
      <c r="B15" s="58" t="s">
        <v>193</v>
      </c>
      <c r="C15" s="59">
        <v>213</v>
      </c>
    </row>
    <row r="16" spans="1:3" ht="15">
      <c r="A16" s="58" t="s">
        <v>66</v>
      </c>
      <c r="B16" s="58" t="s">
        <v>194</v>
      </c>
      <c r="C16" s="59">
        <v>213</v>
      </c>
    </row>
    <row r="17" spans="1:3" ht="15">
      <c r="A17" s="58" t="s">
        <v>68</v>
      </c>
      <c r="B17" s="58" t="s">
        <v>195</v>
      </c>
      <c r="C17" s="59">
        <v>213</v>
      </c>
    </row>
    <row r="18" spans="1:3" ht="15">
      <c r="A18" s="58" t="s">
        <v>69</v>
      </c>
      <c r="B18" s="58" t="s">
        <v>196</v>
      </c>
      <c r="C18" s="59">
        <v>213</v>
      </c>
    </row>
    <row r="19" spans="1:3" ht="15">
      <c r="A19" s="58" t="s">
        <v>70</v>
      </c>
      <c r="B19" s="58" t="s">
        <v>197</v>
      </c>
      <c r="C19" s="59">
        <v>364</v>
      </c>
    </row>
    <row r="20" spans="1:3" ht="45">
      <c r="A20" s="58" t="s">
        <v>8</v>
      </c>
      <c r="B20" s="57" t="s">
        <v>207</v>
      </c>
      <c r="C20" s="103">
        <f>SUM(C21:C27)</f>
        <v>227</v>
      </c>
    </row>
    <row r="21" spans="1:3" ht="15">
      <c r="A21" s="58" t="s">
        <v>114</v>
      </c>
      <c r="B21" s="58" t="s">
        <v>191</v>
      </c>
      <c r="C21" s="59">
        <v>126</v>
      </c>
    </row>
    <row r="22" spans="1:3" ht="15">
      <c r="A22" s="58" t="s">
        <v>115</v>
      </c>
      <c r="B22" s="58" t="s">
        <v>192</v>
      </c>
      <c r="C22" s="59">
        <v>91</v>
      </c>
    </row>
    <row r="23" spans="1:3" ht="15">
      <c r="A23" s="58" t="s">
        <v>116</v>
      </c>
      <c r="B23" s="58" t="s">
        <v>193</v>
      </c>
      <c r="C23" s="59">
        <v>0</v>
      </c>
    </row>
    <row r="24" spans="1:3" ht="15">
      <c r="A24" s="58" t="s">
        <v>117</v>
      </c>
      <c r="B24" s="58" t="s">
        <v>194</v>
      </c>
      <c r="C24" s="59">
        <v>0</v>
      </c>
    </row>
    <row r="25" spans="1:3" ht="15">
      <c r="A25" s="58" t="s">
        <v>118</v>
      </c>
      <c r="B25" s="58" t="s">
        <v>195</v>
      </c>
      <c r="C25" s="59">
        <v>10</v>
      </c>
    </row>
    <row r="26" spans="1:3" ht="15">
      <c r="A26" s="58" t="s">
        <v>199</v>
      </c>
      <c r="B26" s="58" t="s">
        <v>196</v>
      </c>
      <c r="C26" s="59">
        <v>0</v>
      </c>
    </row>
    <row r="27" spans="1:3" ht="15">
      <c r="A27" s="62" t="s">
        <v>200</v>
      </c>
      <c r="B27" s="58" t="s">
        <v>197</v>
      </c>
      <c r="C27" s="59">
        <v>0</v>
      </c>
    </row>
    <row r="28" spans="1:3" ht="15.75" thickBot="1">
      <c r="A28" s="63" t="s">
        <v>9</v>
      </c>
      <c r="B28" s="56" t="s">
        <v>107</v>
      </c>
      <c r="C28" s="66" t="s">
        <v>226</v>
      </c>
    </row>
  </sheetData>
  <sheetProtection/>
  <mergeCells count="3">
    <mergeCell ref="A6:C6"/>
    <mergeCell ref="A3:C3"/>
    <mergeCell ref="A4:C4"/>
  </mergeCells>
  <dataValidations count="1">
    <dataValidation type="decimal" allowBlank="1" showInputMessage="1" showErrorMessage="1" error="Значение должно быть действительным числом" sqref="C12 C20">
      <formula1>-999999999</formula1>
      <formula2>999999999999</formula2>
    </dataValidation>
  </dataValidation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Savelev n</cp:lastModifiedBy>
  <cp:lastPrinted>2012-04-16T09:12:15Z</cp:lastPrinted>
  <dcterms:created xsi:type="dcterms:W3CDTF">2011-06-30T07:44:02Z</dcterms:created>
  <dcterms:modified xsi:type="dcterms:W3CDTF">2012-04-24T08:43:58Z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